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embeddings/oleObject2.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mc:AlternateContent xmlns:mc="http://schemas.openxmlformats.org/markup-compatibility/2006">
    <mc:Choice Requires="x15">
      <x15ac:absPath xmlns:x15ac="http://schemas.microsoft.com/office/spreadsheetml/2010/11/ac" url="https://itwconnect.sharepoint.com/sites/ITWEP/TR/Shared Documents/04. TDS's &amp; Bulletins/01. Chockfast/Calculators/Grout Calculator/"/>
    </mc:Choice>
  </mc:AlternateContent>
  <xr:revisionPtr revIDLastSave="5" documentId="8_{7C0EDD12-3258-41C8-8926-16F631083B22}" xr6:coauthVersionLast="47" xr6:coauthVersionMax="47" xr10:uidLastSave="{23CA3947-C728-401E-9804-03C817EFA8EE}"/>
  <bookViews>
    <workbookView xWindow="-120" yWindow="-120" windowWidth="29040" windowHeight="15720" xr2:uid="{00000000-000D-0000-FFFF-FFFF00000000}"/>
  </bookViews>
  <sheets>
    <sheet name="Rectangle" sheetId="2" r:id="rId1"/>
    <sheet name="Circle" sheetId="1" r:id="rId2"/>
  </sheets>
  <definedNames>
    <definedName name="_xlnm.Print_Area" localSheetId="1">Circle!$A$1:$L$43</definedName>
    <definedName name="_xlnm.Print_Area" localSheetId="0">Rectangle!$A$1:$J$43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0" i="2" l="1"/>
  <c r="Q58" i="2"/>
  <c r="P58" i="2"/>
  <c r="O58" i="2"/>
  <c r="N58" i="2"/>
  <c r="N30" i="1"/>
  <c r="I36" i="1" l="1"/>
  <c r="F38" i="1" l="1"/>
  <c r="D38" i="1" s="1"/>
  <c r="P16" i="2" l="1"/>
  <c r="O3" i="2" s="1"/>
  <c r="M24" i="1" l="1"/>
  <c r="M22" i="1"/>
  <c r="U9" i="1"/>
  <c r="O24" i="1"/>
  <c r="F28" i="1" s="1"/>
  <c r="F34" i="1" s="1"/>
  <c r="F40" i="1" s="1"/>
  <c r="O22" i="1"/>
  <c r="U10" i="1"/>
  <c r="U11" i="1"/>
  <c r="U12" i="1"/>
  <c r="U13" i="1"/>
  <c r="U14" i="1"/>
  <c r="U15" i="1"/>
  <c r="U16" i="1"/>
  <c r="U17" i="1"/>
  <c r="U18" i="1"/>
  <c r="G21" i="2"/>
  <c r="G20" i="2"/>
  <c r="G22" i="2"/>
  <c r="G23" i="2"/>
  <c r="G24" i="2"/>
  <c r="G25" i="2"/>
  <c r="G26" i="2"/>
  <c r="G27" i="2"/>
  <c r="Q16" i="2"/>
  <c r="G35" i="2"/>
  <c r="O16" i="2"/>
  <c r="N16" i="2"/>
  <c r="P22" i="1"/>
  <c r="P24" i="1"/>
  <c r="N22" i="1"/>
  <c r="N24" i="1"/>
  <c r="O6" i="2" l="1"/>
  <c r="O9" i="2"/>
  <c r="O11" i="2"/>
  <c r="O13" i="2"/>
  <c r="O7" i="2"/>
  <c r="O8" i="2"/>
  <c r="O10" i="2"/>
  <c r="O12" i="2"/>
  <c r="O4" i="2"/>
  <c r="O5" i="2"/>
  <c r="O48" i="2"/>
  <c r="O47" i="2"/>
  <c r="O53" i="2"/>
  <c r="O56" i="2"/>
  <c r="O55" i="2"/>
  <c r="O52" i="2"/>
  <c r="O51" i="2"/>
  <c r="O50" i="2"/>
  <c r="O49" i="2"/>
  <c r="D28" i="1"/>
  <c r="D34" i="1" s="1"/>
  <c r="D40" i="1" s="1"/>
  <c r="G28" i="2"/>
  <c r="F35" i="2" s="1"/>
  <c r="H23" i="2"/>
  <c r="H26" i="2"/>
  <c r="H21" i="2"/>
  <c r="H28" i="2"/>
  <c r="H20" i="2"/>
  <c r="H27" i="2"/>
  <c r="G19" i="2"/>
  <c r="H25" i="2"/>
  <c r="H24" i="2"/>
  <c r="H22" i="2"/>
  <c r="F37" i="2" l="1"/>
</calcChain>
</file>

<file path=xl/sharedStrings.xml><?xml version="1.0" encoding="utf-8"?>
<sst xmlns="http://schemas.openxmlformats.org/spreadsheetml/2006/main" count="172" uniqueCount="109">
  <si>
    <t xml:space="preserve">Area = </t>
  </si>
  <si>
    <t>inches</t>
  </si>
  <si>
    <t xml:space="preserve">T = </t>
  </si>
  <si>
    <t>Width of annular void</t>
  </si>
  <si>
    <t>OR</t>
  </si>
  <si>
    <t>AND</t>
  </si>
  <si>
    <t>cm</t>
  </si>
  <si>
    <t>Product:</t>
  </si>
  <si>
    <t>Volume / Unit:</t>
  </si>
  <si>
    <t>units</t>
  </si>
  <si>
    <t>Length of bearing or void area</t>
  </si>
  <si>
    <t>Number of units required to fill annular void</t>
  </si>
  <si>
    <t>Volume per unit of grout</t>
  </si>
  <si>
    <t xml:space="preserve">L = </t>
  </si>
  <si>
    <t xml:space="preserve">D = </t>
  </si>
  <si>
    <t xml:space="preserve">d = </t>
  </si>
  <si>
    <t>Quantity</t>
  </si>
  <si>
    <t>Type of CHOCKFAST to be used:</t>
  </si>
  <si>
    <t>CHOCKFAST Red</t>
  </si>
  <si>
    <t>CHOCKFAST Red SG</t>
  </si>
  <si>
    <t>CHOCKFAST Black</t>
  </si>
  <si>
    <t>CHOCKFAST Blue</t>
  </si>
  <si>
    <t>Unit Size (cc)</t>
  </si>
  <si>
    <t>PRC Part No.</t>
  </si>
  <si>
    <t>(Rounded up to the nearest whole number)</t>
  </si>
  <si>
    <t>Units:</t>
  </si>
  <si>
    <t>Millimeters</t>
  </si>
  <si>
    <t>Meters</t>
  </si>
  <si>
    <t>mm</t>
  </si>
  <si>
    <t>m</t>
  </si>
  <si>
    <t>Centimeters</t>
  </si>
  <si>
    <t>Button Control</t>
  </si>
  <si>
    <t>Inches</t>
  </si>
  <si>
    <t>Feet</t>
  </si>
  <si>
    <t>in</t>
  </si>
  <si>
    <t>ft</t>
  </si>
  <si>
    <t>ITW PRC 100</t>
  </si>
  <si>
    <t>ESCOWELD 7505E/7530</t>
  </si>
  <si>
    <t>Volume Required:</t>
  </si>
  <si>
    <t>CHOCKFAST Gray - Large</t>
  </si>
  <si>
    <t>CHOCKFAST Gray - Small</t>
  </si>
  <si>
    <t>CHOCKFAST Orange  Large</t>
  </si>
  <si>
    <t>CHOCKFAST Orange - Small</t>
  </si>
  <si>
    <t>Length (L/l)</t>
  </si>
  <si>
    <t>Width (W/w)</t>
  </si>
  <si>
    <t>Depth (D/d)</t>
  </si>
  <si>
    <t>Unit Size (in3)</t>
  </si>
  <si>
    <t>PIPE / BEARING DIAMETERS</t>
  </si>
  <si>
    <t>GP102K</t>
  </si>
  <si>
    <t>GP101K</t>
  </si>
  <si>
    <t>GP104K</t>
  </si>
  <si>
    <t>GP103K</t>
  </si>
  <si>
    <t>GP105K</t>
  </si>
  <si>
    <t>GP106K</t>
  </si>
  <si>
    <t>GP107K</t>
  </si>
  <si>
    <t>GP109K</t>
  </si>
  <si>
    <t>GP115K</t>
  </si>
  <si>
    <t>GP111A</t>
  </si>
  <si>
    <t>CHOCKFAST Orange - Large</t>
  </si>
  <si>
    <t>GP140K</t>
  </si>
  <si>
    <r>
      <t>in</t>
    </r>
    <r>
      <rPr>
        <vertAlign val="superscript"/>
        <sz val="10"/>
        <rFont val="Arial"/>
        <family val="2"/>
      </rPr>
      <t>³</t>
    </r>
  </si>
  <si>
    <t>ft³</t>
  </si>
  <si>
    <t>mm³</t>
  </si>
  <si>
    <t>cm³</t>
  </si>
  <si>
    <t>m³</t>
  </si>
  <si>
    <r>
      <t>cm</t>
    </r>
    <r>
      <rPr>
        <sz val="10"/>
        <rFont val="Arial"/>
        <family val="2"/>
      </rPr>
      <t>²</t>
    </r>
  </si>
  <si>
    <t>m²</t>
  </si>
  <si>
    <t>mm²</t>
  </si>
  <si>
    <t>in²</t>
  </si>
  <si>
    <t>ft²</t>
  </si>
  <si>
    <t>ITW PERFORMANCE POLYMERS PROVIDES THE INFORMATION HEREIN ONLY AS A GOOD FAITH GUIDE, AND IT IS NOT AS A SUBSTITUTE FOR THE CUSTOMER’S OWN TESTING OR CALCULATIONS. THE CUSTOMER ASSUMES ALL RESPONSIBILITIES FOR DETERMINING THE SUITABILITY OF THE INFORMATION, OPINIONS, AND OUR PRODUCTS AS TO THE APPROPRIATE USE IN THEIR APPLICATION. THE ENCLOSED INFORMATION DOES NOT CREATE ANY WARRANTY, EXPRESS OR IMPLIED, INCLUDING ANY WARRANTY OR FITNESS FOR ANY PARTICULAR PURPOSE OR APPLICATION. UNDER NO CIRCUMSTANCES SHALL ITW PERFORMANCE POLYMERS BE LIABLE FOR ANY DAMAGES, WHETHER DIRECT, INDIRECT, INCIDENTAL OR CONSEQUENTIAL DAMAGES. OUR PRODUCTS ARE INTENDED FOR USE AND SALE TO INDUSTRIAL AND COMMERCIAL CUSTOMERS.</t>
  </si>
  <si>
    <t>Outside diameter of smaller pipe or bearing</t>
  </si>
  <si>
    <t>Inside diameter of larger pipe or bearing</t>
  </si>
  <si>
    <t>*Always field verify dimensions, as actuals may vary from initial design.</t>
  </si>
  <si>
    <t>Number Units*:</t>
  </si>
  <si>
    <t>Typically between 10% and 20% (0.10 - 0.20)</t>
  </si>
  <si>
    <t xml:space="preserve">Total Volume = </t>
  </si>
  <si>
    <t>Overage Factor:</t>
  </si>
  <si>
    <t>cm²</t>
  </si>
  <si>
    <t>in³</t>
  </si>
  <si>
    <t>Part Number:</t>
  </si>
  <si>
    <t>TOOL FOR CALCULATING THE VOLUME OF AN ANNULAR VOID OF CHOCKFAST/ESCOWELD EPOXY GROUTS OF CHOCKING COMPOUNDS</t>
  </si>
  <si>
    <t>GROUT  / CHOCK POUR</t>
  </si>
  <si>
    <t>Chockfast Black</t>
  </si>
  <si>
    <t>Chockfast Gray - Large</t>
  </si>
  <si>
    <t>Chockfast Gray - Small</t>
  </si>
  <si>
    <t>Chockfast Orange - Large</t>
  </si>
  <si>
    <t>Chockfast Orange - Small</t>
  </si>
  <si>
    <t>Chockfast Red</t>
  </si>
  <si>
    <t>Chockfast Red SG</t>
  </si>
  <si>
    <t>Escoweld 7505E/7530</t>
  </si>
  <si>
    <t>Part Num</t>
  </si>
  <si>
    <t>Item</t>
  </si>
  <si>
    <t>CHOCKFAST Red Versaflow - 1 bag kit</t>
  </si>
  <si>
    <t>CHOCKFAST Red Versaflow - 5 bag kit</t>
  </si>
  <si>
    <t>GP102R/GP102H</t>
  </si>
  <si>
    <t>GP102R/H</t>
  </si>
  <si>
    <t>Chockfast Red Versaflow - 5 bag kit</t>
  </si>
  <si>
    <t>Chockfast Red Versaflow - 1 bag kit</t>
  </si>
  <si>
    <t>GP104R/H</t>
  </si>
  <si>
    <t>GP105R/H</t>
  </si>
  <si>
    <t>GP107K/A</t>
  </si>
  <si>
    <t>GP109K/GP107A</t>
  </si>
  <si>
    <t>GP140R/H/A</t>
  </si>
  <si>
    <t>GP115K/A</t>
  </si>
  <si>
    <t>GP142K</t>
  </si>
  <si>
    <t>Version C: 24-Sep-2025</t>
  </si>
  <si>
    <t>Number of Units to Order*:</t>
  </si>
  <si>
    <t>Total Volume Needed: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</si>
</sst>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_(* #,##0.0_);_(* \(#,##0.0\);_(* &quot;-&quot;??_);_(@_)"/>
    <numFmt numFmtId="166" formatCode="_(* #,##0_);_(* \(#,##0\);_(* &quot;-&quot;??_);_(@_)"/>
    <numFmt numFmtId="167" formatCode="0.000000"/>
    <numFmt numFmtId="168" formatCode="_(* #,##0.00000_);_(* \(#,##0.00000\);_(* &quot;-&quot;??_);_(@_)"/>
  </numFmts>
  <fonts count="29" x14ac:knownFonts="1">
    <font>
      <sz val="10"/>
      <name val="Arial"/>
    </font>
    <font>
      <sz val="10"/>
      <name val="Arial"/>
      <family val="2"/>
    </font>
    <font>
      <b/>
      <sz val="10"/>
      <name val="Arial"/>
      <family val="2"/>
    </font>
    <font>
      <b/>
      <sz val="10"/>
      <color indexed="12"/>
      <name val="Arial"/>
      <family val="2"/>
    </font>
    <font>
      <b/>
      <u/>
      <sz val="10"/>
      <name val="Arial"/>
      <family val="2"/>
    </font>
    <font>
      <vertAlign val="superscript"/>
      <sz val="10"/>
      <name val="Arial"/>
      <family val="2"/>
    </font>
    <font>
      <sz val="8"/>
      <name val="Arial"/>
      <family val="2"/>
    </font>
    <font>
      <sz val="10"/>
      <name val="Arial"/>
      <family val="2"/>
    </font>
    <font>
      <sz val="4.9000000000000004"/>
      <name val="Arial"/>
      <family val="2"/>
    </font>
    <font>
      <b/>
      <sz val="8"/>
      <name val="Arial"/>
      <family val="2"/>
    </font>
    <font>
      <sz val="4.6500000000000004"/>
      <name val="Arial"/>
      <family val="2"/>
    </font>
    <font>
      <sz val="8"/>
      <color rgb="FF000000"/>
      <name val="Tahoma"/>
      <family val="2"/>
    </font>
    <font>
      <sz val="8"/>
      <name val="Arial"/>
      <family val="2"/>
    </font>
    <font>
      <sz val="7"/>
      <name val="Arial"/>
      <family val="2"/>
    </font>
    <font>
      <sz val="5"/>
      <name val="Arial"/>
      <family val="2"/>
    </font>
    <font>
      <i/>
      <sz val="7"/>
      <name val="Arial"/>
      <family val="2"/>
    </font>
    <font>
      <i/>
      <sz val="8"/>
      <name val="Arial"/>
      <family val="2"/>
    </font>
    <font>
      <sz val="9"/>
      <name val="Arial"/>
      <family val="2"/>
    </font>
    <font>
      <b/>
      <sz val="9"/>
      <name val="Arial"/>
      <family val="2"/>
    </font>
    <font>
      <b/>
      <u/>
      <sz val="9"/>
      <name val="Arial"/>
      <family val="2"/>
    </font>
    <font>
      <i/>
      <sz val="9"/>
      <name val="Arial"/>
      <family val="2"/>
    </font>
    <font>
      <b/>
      <sz val="9"/>
      <color indexed="8"/>
      <name val="Arial"/>
      <family val="2"/>
    </font>
    <font>
      <b/>
      <sz val="9"/>
      <color indexed="10"/>
      <name val="Arial"/>
      <family val="2"/>
    </font>
    <font>
      <b/>
      <sz val="8.6999999999999993"/>
      <name val="Arial"/>
      <family val="2"/>
    </font>
    <font>
      <sz val="4"/>
      <name val="Arial"/>
      <family val="2"/>
    </font>
    <font>
      <b/>
      <sz val="10"/>
      <color rgb="FF862633"/>
      <name val="Arial"/>
      <family val="2"/>
    </font>
    <font>
      <b/>
      <sz val="9"/>
      <color rgb="FF862633"/>
      <name val="Arial"/>
      <family val="2"/>
    </font>
    <font>
      <sz val="9"/>
      <color rgb="FF862633"/>
      <name val="Arial"/>
      <family val="2"/>
    </font>
    <font>
      <b/>
      <sz val="8"/>
      <color rgb="FF862633"/>
      <name val="Arial"/>
      <family val="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theme="0"/>
        <bgColor indexed="64"/>
      </patternFill>
    </fill>
  </fills>
  <borders count="2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indexed="64"/>
      </bottom>
      <diagonal/>
    </border>
    <border>
      <left/>
      <right style="thin">
        <color indexed="64"/>
      </right>
      <top/>
      <bottom style="hair">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36">
    <xf numFmtId="0" fontId="0" fillId="0" borderId="0" xfId="0"/>
    <xf numFmtId="0" fontId="0" fillId="2" borderId="4" xfId="0" applyFill="1" applyBorder="1"/>
    <xf numFmtId="0" fontId="0" fillId="2" borderId="0" xfId="0" applyFill="1"/>
    <xf numFmtId="0" fontId="0" fillId="2" borderId="5" xfId="0" applyFill="1" applyBorder="1"/>
    <xf numFmtId="0" fontId="2" fillId="2" borderId="0" xfId="0" applyFont="1" applyFill="1" applyAlignment="1">
      <alignment horizontal="right"/>
    </xf>
    <xf numFmtId="0" fontId="0" fillId="3" borderId="0" xfId="0" applyFill="1"/>
    <xf numFmtId="0" fontId="3" fillId="3" borderId="0" xfId="0" applyFont="1" applyFill="1" applyAlignment="1">
      <alignment horizontal="center"/>
    </xf>
    <xf numFmtId="0" fontId="2" fillId="3" borderId="0" xfId="0" applyFont="1" applyFill="1" applyAlignment="1">
      <alignment horizontal="center"/>
    </xf>
    <xf numFmtId="0" fontId="2" fillId="3" borderId="0" xfId="0" applyFont="1" applyFill="1" applyAlignment="1">
      <alignment horizontal="center" wrapText="1"/>
    </xf>
    <xf numFmtId="166" fontId="0" fillId="3" borderId="0" xfId="1" applyNumberFormat="1" applyFont="1" applyFill="1"/>
    <xf numFmtId="0" fontId="0" fillId="3" borderId="9" xfId="0" applyFill="1" applyBorder="1"/>
    <xf numFmtId="0" fontId="0" fillId="3" borderId="1" xfId="0" applyFill="1" applyBorder="1"/>
    <xf numFmtId="0" fontId="0" fillId="3" borderId="4" xfId="0" applyFill="1" applyBorder="1"/>
    <xf numFmtId="0" fontId="0" fillId="3" borderId="6" xfId="0" applyFill="1" applyBorder="1"/>
    <xf numFmtId="0" fontId="0" fillId="0" borderId="0" xfId="0" applyAlignment="1">
      <alignment horizontal="right"/>
    </xf>
    <xf numFmtId="0" fontId="0" fillId="3" borderId="0" xfId="0" applyFill="1" applyAlignment="1">
      <alignment horizontal="right"/>
    </xf>
    <xf numFmtId="164" fontId="0" fillId="3" borderId="0" xfId="0" applyNumberFormat="1" applyFill="1"/>
    <xf numFmtId="0" fontId="0" fillId="0" borderId="0" xfId="0" applyAlignment="1">
      <alignment horizontal="center"/>
    </xf>
    <xf numFmtId="0" fontId="0" fillId="3" borderId="10" xfId="0" applyFill="1" applyBorder="1"/>
    <xf numFmtId="0" fontId="0" fillId="3" borderId="11" xfId="0" applyFill="1" applyBorder="1"/>
    <xf numFmtId="167" fontId="7" fillId="3" borderId="11" xfId="0" applyNumberFormat="1" applyFont="1" applyFill="1" applyBorder="1"/>
    <xf numFmtId="0" fontId="7" fillId="3" borderId="12" xfId="0" applyFont="1" applyFill="1" applyBorder="1"/>
    <xf numFmtId="168" fontId="0" fillId="3" borderId="0" xfId="0" applyNumberFormat="1" applyFill="1"/>
    <xf numFmtId="166" fontId="0" fillId="3" borderId="0" xfId="0" applyNumberFormat="1" applyFill="1"/>
    <xf numFmtId="43" fontId="0" fillId="3" borderId="0" xfId="0" applyNumberFormat="1" applyFill="1"/>
    <xf numFmtId="166" fontId="3" fillId="3" borderId="0" xfId="1" applyNumberFormat="1" applyFont="1" applyFill="1" applyBorder="1" applyProtection="1">
      <protection locked="0"/>
    </xf>
    <xf numFmtId="165" fontId="3" fillId="3" borderId="0" xfId="1" applyNumberFormat="1" applyFont="1" applyFill="1" applyBorder="1" applyProtection="1">
      <protection locked="0"/>
    </xf>
    <xf numFmtId="0" fontId="0" fillId="2" borderId="11" xfId="0" applyFill="1" applyBorder="1"/>
    <xf numFmtId="0" fontId="2" fillId="2" borderId="9" xfId="0" applyFont="1" applyFill="1" applyBorder="1" applyAlignment="1">
      <alignment horizontal="center"/>
    </xf>
    <xf numFmtId="166" fontId="0" fillId="2" borderId="0" xfId="1" applyNumberFormat="1" applyFont="1" applyFill="1" applyBorder="1" applyProtection="1"/>
    <xf numFmtId="0" fontId="0" fillId="4" borderId="15" xfId="0" applyFill="1" applyBorder="1"/>
    <xf numFmtId="0" fontId="0" fillId="4" borderId="16" xfId="0" applyFill="1" applyBorder="1"/>
    <xf numFmtId="0" fontId="0" fillId="4" borderId="17" xfId="0" applyFill="1" applyBorder="1"/>
    <xf numFmtId="0" fontId="0" fillId="3" borderId="0" xfId="0" applyFill="1" applyAlignment="1">
      <alignment vertical="center"/>
    </xf>
    <xf numFmtId="0" fontId="0" fillId="2" borderId="0" xfId="0" applyFill="1" applyAlignment="1">
      <alignment vertical="center"/>
    </xf>
    <xf numFmtId="0" fontId="0" fillId="0" borderId="0" xfId="0" applyAlignment="1">
      <alignment vertical="center"/>
    </xf>
    <xf numFmtId="0" fontId="9" fillId="2" borderId="0" xfId="0" applyFont="1" applyFill="1" applyAlignment="1">
      <alignment horizontal="left" vertical="center"/>
    </xf>
    <xf numFmtId="0" fontId="7" fillId="2" borderId="0" xfId="0" applyFont="1" applyFill="1" applyAlignment="1">
      <alignment horizontal="left" vertical="center"/>
    </xf>
    <xf numFmtId="0" fontId="10" fillId="3" borderId="0" xfId="0" applyFont="1" applyFill="1"/>
    <xf numFmtId="0" fontId="10" fillId="0" borderId="0" xfId="0" applyFont="1"/>
    <xf numFmtId="0" fontId="2" fillId="2" borderId="0" xfId="0" applyFont="1" applyFill="1" applyAlignment="1">
      <alignment horizontal="right" vertical="center"/>
    </xf>
    <xf numFmtId="0" fontId="0" fillId="2" borderId="0" xfId="0" applyFill="1" applyAlignment="1">
      <alignment horizontal="center" vertical="center"/>
    </xf>
    <xf numFmtId="0" fontId="12" fillId="2" borderId="0" xfId="0" applyFont="1" applyFill="1" applyAlignment="1">
      <alignment vertical="center"/>
    </xf>
    <xf numFmtId="0" fontId="0" fillId="4" borderId="4" xfId="0" applyFill="1" applyBorder="1"/>
    <xf numFmtId="0" fontId="0" fillId="4" borderId="0" xfId="0" applyFill="1"/>
    <xf numFmtId="0" fontId="0" fillId="4" borderId="5" xfId="0" applyFill="1" applyBorder="1"/>
    <xf numFmtId="0" fontId="17" fillId="4" borderId="15" xfId="0" applyFont="1" applyFill="1" applyBorder="1"/>
    <xf numFmtId="0" fontId="17" fillId="4" borderId="16" xfId="0" applyFont="1" applyFill="1" applyBorder="1"/>
    <xf numFmtId="0" fontId="17" fillId="4" borderId="17" xfId="0" applyFont="1" applyFill="1" applyBorder="1"/>
    <xf numFmtId="0" fontId="17" fillId="4" borderId="4" xfId="0" applyFont="1" applyFill="1" applyBorder="1"/>
    <xf numFmtId="0" fontId="17" fillId="4" borderId="0" xfId="0" applyFont="1" applyFill="1"/>
    <xf numFmtId="0" fontId="17" fillId="4" borderId="5" xfId="0" applyFont="1" applyFill="1" applyBorder="1"/>
    <xf numFmtId="0" fontId="17" fillId="2" borderId="5" xfId="0" applyFont="1" applyFill="1" applyBorder="1"/>
    <xf numFmtId="0" fontId="17" fillId="2" borderId="4" xfId="0" applyFont="1" applyFill="1" applyBorder="1"/>
    <xf numFmtId="0" fontId="17" fillId="2" borderId="0" xfId="0" applyFont="1" applyFill="1"/>
    <xf numFmtId="0" fontId="17" fillId="2" borderId="0" xfId="0" applyFont="1" applyFill="1" applyAlignment="1">
      <alignment vertical="center"/>
    </xf>
    <xf numFmtId="0" fontId="17" fillId="2" borderId="5" xfId="0" applyFont="1" applyFill="1" applyBorder="1" applyAlignment="1">
      <alignment vertical="center"/>
    </xf>
    <xf numFmtId="0" fontId="18" fillId="2" borderId="0" xfId="0" applyFont="1" applyFill="1" applyAlignment="1">
      <alignment horizontal="right" vertical="center"/>
    </xf>
    <xf numFmtId="0" fontId="18" fillId="2" borderId="5" xfId="0" applyFont="1" applyFill="1" applyBorder="1" applyAlignment="1">
      <alignment vertical="center"/>
    </xf>
    <xf numFmtId="0" fontId="19" fillId="2" borderId="4" xfId="0" applyFont="1" applyFill="1" applyBorder="1"/>
    <xf numFmtId="0" fontId="17" fillId="2" borderId="4" xfId="0" applyFont="1" applyFill="1" applyBorder="1" applyAlignment="1">
      <alignment vertical="center"/>
    </xf>
    <xf numFmtId="0" fontId="17" fillId="2" borderId="0" xfId="0" applyFont="1" applyFill="1" applyAlignment="1">
      <alignment horizontal="left" vertical="center"/>
    </xf>
    <xf numFmtId="0" fontId="19" fillId="2" borderId="0" xfId="0" applyFont="1" applyFill="1" applyAlignment="1">
      <alignment vertical="center"/>
    </xf>
    <xf numFmtId="0" fontId="21" fillId="2" borderId="0" xfId="0" applyFont="1" applyFill="1" applyAlignment="1" applyProtection="1">
      <alignment horizontal="center" vertical="center"/>
      <protection locked="0"/>
    </xf>
    <xf numFmtId="164" fontId="21" fillId="2" borderId="0" xfId="0" applyNumberFormat="1" applyFont="1" applyFill="1" applyAlignment="1" applyProtection="1">
      <alignment horizontal="center" vertical="center"/>
      <protection locked="0"/>
    </xf>
    <xf numFmtId="166" fontId="22" fillId="2" borderId="0" xfId="1" applyNumberFormat="1" applyFont="1" applyFill="1" applyBorder="1" applyAlignment="1">
      <alignment vertical="center"/>
    </xf>
    <xf numFmtId="0" fontId="18" fillId="2" borderId="0" xfId="0" applyFont="1" applyFill="1" applyAlignment="1">
      <alignment vertical="center"/>
    </xf>
    <xf numFmtId="165" fontId="22" fillId="2" borderId="0" xfId="1" applyNumberFormat="1" applyFont="1" applyFill="1" applyBorder="1" applyAlignment="1">
      <alignment vertical="center"/>
    </xf>
    <xf numFmtId="0" fontId="20" fillId="2" borderId="21" xfId="0" applyFont="1" applyFill="1" applyBorder="1" applyAlignment="1">
      <alignment vertical="center"/>
    </xf>
    <xf numFmtId="0" fontId="20" fillId="2" borderId="22" xfId="0" applyFont="1" applyFill="1" applyBorder="1" applyAlignment="1">
      <alignment vertical="center"/>
    </xf>
    <xf numFmtId="0" fontId="16" fillId="2" borderId="21" xfId="0" applyFont="1" applyFill="1" applyBorder="1" applyAlignment="1">
      <alignment vertical="center"/>
    </xf>
    <xf numFmtId="0" fontId="23" fillId="2" borderId="0" xfId="0" applyFont="1" applyFill="1" applyAlignment="1">
      <alignment horizontal="right" vertical="center"/>
    </xf>
    <xf numFmtId="9" fontId="25" fillId="3" borderId="0" xfId="2" applyFont="1" applyFill="1" applyBorder="1" applyAlignment="1" applyProtection="1">
      <alignment horizontal="center" vertical="center"/>
      <protection locked="0"/>
    </xf>
    <xf numFmtId="164" fontId="26" fillId="3" borderId="0" xfId="0" applyNumberFormat="1" applyFont="1" applyFill="1" applyAlignment="1" applyProtection="1">
      <alignment vertical="center"/>
      <protection locked="0"/>
    </xf>
    <xf numFmtId="0" fontId="27" fillId="2" borderId="0" xfId="0" applyFont="1" applyFill="1" applyAlignment="1">
      <alignment vertical="center"/>
    </xf>
    <xf numFmtId="166" fontId="26" fillId="3" borderId="0" xfId="1" applyNumberFormat="1" applyFont="1" applyFill="1" applyBorder="1" applyAlignment="1" applyProtection="1">
      <alignment horizontal="left" vertical="center"/>
    </xf>
    <xf numFmtId="1" fontId="26" fillId="3" borderId="0" xfId="1" applyNumberFormat="1" applyFont="1" applyFill="1" applyBorder="1" applyAlignment="1" applyProtection="1">
      <alignment horizontal="center" vertical="center"/>
    </xf>
    <xf numFmtId="166" fontId="26" fillId="3" borderId="0" xfId="1" applyNumberFormat="1" applyFont="1" applyFill="1" applyBorder="1" applyAlignment="1" applyProtection="1">
      <alignment horizontal="center" vertical="center"/>
    </xf>
    <xf numFmtId="0" fontId="2" fillId="2" borderId="0" xfId="0" applyFont="1" applyFill="1" applyAlignment="1" applyProtection="1">
      <alignment horizontal="right"/>
      <protection locked="0"/>
    </xf>
    <xf numFmtId="0" fontId="0" fillId="2" borderId="0" xfId="0" applyFill="1" applyProtection="1">
      <protection locked="0"/>
    </xf>
    <xf numFmtId="0" fontId="0" fillId="2" borderId="4" xfId="0" applyFill="1" applyBorder="1" applyProtection="1">
      <protection locked="0"/>
    </xf>
    <xf numFmtId="0" fontId="0" fillId="3" borderId="9" xfId="0" applyFill="1" applyBorder="1" applyProtection="1">
      <protection locked="0"/>
    </xf>
    <xf numFmtId="0" fontId="0" fillId="3" borderId="2" xfId="0" applyFill="1" applyBorder="1" applyProtection="1">
      <protection locked="0"/>
    </xf>
    <xf numFmtId="0" fontId="7" fillId="3" borderId="2" xfId="0" applyFont="1" applyFill="1" applyBorder="1" applyProtection="1">
      <protection locked="0"/>
    </xf>
    <xf numFmtId="0" fontId="7" fillId="3" borderId="3" xfId="0" applyFont="1" applyFill="1" applyBorder="1" applyProtection="1">
      <protection locked="0"/>
    </xf>
    <xf numFmtId="0" fontId="0" fillId="3" borderId="0" xfId="0" applyFill="1" applyProtection="1">
      <protection locked="0"/>
    </xf>
    <xf numFmtId="0" fontId="7" fillId="3" borderId="0" xfId="0" applyFont="1" applyFill="1" applyProtection="1">
      <protection locked="0"/>
    </xf>
    <xf numFmtId="0" fontId="7" fillId="3" borderId="5" xfId="0" applyFont="1" applyFill="1" applyBorder="1" applyProtection="1">
      <protection locked="0"/>
    </xf>
    <xf numFmtId="0" fontId="0" fillId="3" borderId="7" xfId="0" applyFill="1" applyBorder="1" applyProtection="1">
      <protection locked="0"/>
    </xf>
    <xf numFmtId="0" fontId="7" fillId="3" borderId="7" xfId="0" applyFont="1" applyFill="1" applyBorder="1" applyProtection="1">
      <protection locked="0"/>
    </xf>
    <xf numFmtId="0" fontId="7" fillId="3" borderId="8" xfId="0" applyFont="1" applyFill="1" applyBorder="1" applyProtection="1">
      <protection locked="0"/>
    </xf>
    <xf numFmtId="0" fontId="0" fillId="3" borderId="0" xfId="0" applyFill="1" applyAlignment="1" applyProtection="1">
      <alignment vertical="center"/>
      <protection locked="0"/>
    </xf>
    <xf numFmtId="43" fontId="26" fillId="2" borderId="0" xfId="1" applyFont="1" applyFill="1" applyBorder="1" applyAlignment="1">
      <alignment horizontal="left" vertical="center"/>
    </xf>
    <xf numFmtId="0" fontId="18" fillId="2" borderId="15" xfId="0" applyFont="1" applyFill="1" applyBorder="1" applyAlignment="1">
      <alignment horizontal="right" vertical="center"/>
    </xf>
    <xf numFmtId="0" fontId="17" fillId="2" borderId="16" xfId="0" applyFont="1" applyFill="1" applyBorder="1" applyAlignment="1">
      <alignment vertical="center"/>
    </xf>
    <xf numFmtId="164" fontId="26" fillId="3" borderId="16" xfId="0" applyNumberFormat="1" applyFont="1" applyFill="1" applyBorder="1" applyAlignment="1" applyProtection="1">
      <alignment vertical="center"/>
      <protection locked="0"/>
    </xf>
    <xf numFmtId="0" fontId="17" fillId="2" borderId="17" xfId="0" applyFont="1" applyFill="1" applyBorder="1" applyAlignment="1">
      <alignment horizontal="left" vertical="center"/>
    </xf>
    <xf numFmtId="0" fontId="18" fillId="2" borderId="4" xfId="0" applyFont="1" applyFill="1" applyBorder="1" applyAlignment="1">
      <alignment horizontal="right" vertical="center"/>
    </xf>
    <xf numFmtId="0" fontId="17" fillId="2" borderId="5" xfId="0" applyFont="1" applyFill="1" applyBorder="1" applyAlignment="1">
      <alignment horizontal="left" vertical="center"/>
    </xf>
    <xf numFmtId="0" fontId="18" fillId="2" borderId="6" xfId="0" applyFont="1" applyFill="1" applyBorder="1" applyAlignment="1">
      <alignment horizontal="right" vertical="center"/>
    </xf>
    <xf numFmtId="0" fontId="26" fillId="3" borderId="7" xfId="0" applyFont="1" applyFill="1" applyBorder="1" applyAlignment="1" applyProtection="1">
      <alignment vertical="center"/>
      <protection locked="0"/>
    </xf>
    <xf numFmtId="0" fontId="17" fillId="2" borderId="7" xfId="0" applyFont="1" applyFill="1" applyBorder="1" applyAlignment="1">
      <alignment vertical="center"/>
    </xf>
    <xf numFmtId="0" fontId="17" fillId="2" borderId="8" xfId="0" applyFont="1" applyFill="1" applyBorder="1" applyAlignment="1">
      <alignment horizontal="left" vertical="center"/>
    </xf>
    <xf numFmtId="165" fontId="26" fillId="2" borderId="0" xfId="1" applyNumberFormat="1" applyFont="1" applyFill="1" applyBorder="1" applyAlignment="1">
      <alignment vertical="center"/>
    </xf>
    <xf numFmtId="9" fontId="26" fillId="3" borderId="0" xfId="2" applyFont="1" applyFill="1" applyBorder="1" applyAlignment="1" applyProtection="1">
      <alignment horizontal="center" vertical="center"/>
      <protection locked="0"/>
    </xf>
    <xf numFmtId="0" fontId="1" fillId="0" borderId="0" xfId="0" applyFont="1"/>
    <xf numFmtId="0" fontId="2" fillId="0" borderId="0" xfId="0" applyFont="1" applyAlignment="1">
      <alignment horizontal="center" vertical="center"/>
    </xf>
    <xf numFmtId="166" fontId="0" fillId="0" borderId="0" xfId="1" applyNumberFormat="1" applyFont="1"/>
    <xf numFmtId="0" fontId="1" fillId="3" borderId="0" xfId="0" applyFont="1" applyFill="1"/>
    <xf numFmtId="0" fontId="28" fillId="3" borderId="0" xfId="0" applyFont="1" applyFill="1" applyAlignment="1">
      <alignment horizontal="center" vertical="center"/>
    </xf>
    <xf numFmtId="0" fontId="4" fillId="2" borderId="4" xfId="0" applyFont="1" applyFill="1" applyBorder="1" applyAlignment="1">
      <alignment horizontal="left" vertical="center" indent="1"/>
    </xf>
    <xf numFmtId="0" fontId="4" fillId="2" borderId="0" xfId="0" applyFont="1" applyFill="1" applyAlignment="1">
      <alignment horizontal="left" vertical="center" indent="1"/>
    </xf>
    <xf numFmtId="0" fontId="8" fillId="2" borderId="18" xfId="0" applyFont="1" applyFill="1" applyBorder="1" applyAlignment="1">
      <alignment horizontal="center" wrapText="1"/>
    </xf>
    <xf numFmtId="0" fontId="8" fillId="2" borderId="19" xfId="0" applyFont="1" applyFill="1" applyBorder="1" applyAlignment="1">
      <alignment horizontal="center" wrapText="1"/>
    </xf>
    <xf numFmtId="0" fontId="8" fillId="2" borderId="20" xfId="0" applyFont="1" applyFill="1" applyBorder="1" applyAlignment="1">
      <alignment horizontal="center" wrapText="1"/>
    </xf>
    <xf numFmtId="0" fontId="2" fillId="2" borderId="0" xfId="0" applyFont="1" applyFill="1" applyAlignment="1">
      <alignment horizontal="right"/>
    </xf>
    <xf numFmtId="0" fontId="2" fillId="2" borderId="0" xfId="0" applyFont="1" applyFill="1" applyAlignment="1">
      <alignment horizontal="right" vertical="center"/>
    </xf>
    <xf numFmtId="0" fontId="25" fillId="3" borderId="13" xfId="0" applyFont="1" applyFill="1" applyBorder="1" applyAlignment="1" applyProtection="1">
      <alignment horizontal="left" vertical="center"/>
      <protection locked="0"/>
    </xf>
    <xf numFmtId="0" fontId="25" fillId="3" borderId="14" xfId="0" applyFont="1" applyFill="1" applyBorder="1" applyAlignment="1" applyProtection="1">
      <alignment horizontal="left" vertical="center"/>
      <protection locked="0"/>
    </xf>
    <xf numFmtId="0" fontId="13" fillId="2" borderId="0" xfId="0" applyFont="1" applyFill="1" applyAlignment="1">
      <alignment horizontal="center" vertical="center"/>
    </xf>
    <xf numFmtId="0" fontId="15" fillId="2" borderId="0" xfId="0" applyFont="1" applyFill="1" applyAlignment="1">
      <alignment horizontal="left" wrapText="1" indent="2"/>
    </xf>
    <xf numFmtId="0" fontId="15" fillId="2" borderId="5" xfId="0" applyFont="1" applyFill="1" applyBorder="1" applyAlignment="1">
      <alignment horizontal="left" wrapText="1" indent="2"/>
    </xf>
    <xf numFmtId="0" fontId="15" fillId="2" borderId="0" xfId="0" applyFont="1" applyFill="1" applyAlignment="1">
      <alignment horizontal="left" vertical="center" wrapText="1" indent="2"/>
    </xf>
    <xf numFmtId="0" fontId="15" fillId="2" borderId="5" xfId="0" applyFont="1" applyFill="1" applyBorder="1" applyAlignment="1">
      <alignment horizontal="left" vertical="center" wrapText="1" indent="2"/>
    </xf>
    <xf numFmtId="0" fontId="14" fillId="3" borderId="0" xfId="0" applyFont="1" applyFill="1" applyAlignment="1">
      <alignment horizontal="right"/>
    </xf>
    <xf numFmtId="0" fontId="9" fillId="2" borderId="0" xfId="0" applyFont="1" applyFill="1" applyAlignment="1">
      <alignment horizontal="center" vertical="center" wrapText="1"/>
    </xf>
    <xf numFmtId="0" fontId="24" fillId="2" borderId="18" xfId="0" applyFont="1" applyFill="1" applyBorder="1" applyAlignment="1">
      <alignment horizontal="justify" wrapText="1"/>
    </xf>
    <xf numFmtId="0" fontId="24" fillId="2" borderId="19" xfId="0" applyFont="1" applyFill="1" applyBorder="1" applyAlignment="1">
      <alignment horizontal="justify" wrapText="1"/>
    </xf>
    <xf numFmtId="0" fontId="24" fillId="2" borderId="20" xfId="0" applyFont="1" applyFill="1" applyBorder="1" applyAlignment="1">
      <alignment horizontal="justify" wrapText="1"/>
    </xf>
    <xf numFmtId="165" fontId="26" fillId="3" borderId="0" xfId="1" applyNumberFormat="1" applyFont="1" applyFill="1" applyBorder="1" applyAlignment="1" applyProtection="1">
      <alignment horizontal="left" vertical="center"/>
      <protection locked="0"/>
    </xf>
    <xf numFmtId="0" fontId="2" fillId="5" borderId="0" xfId="0" applyFont="1" applyFill="1" applyAlignment="1">
      <alignment horizontal="center" vertical="center" wrapText="1"/>
    </xf>
    <xf numFmtId="0" fontId="16" fillId="2" borderId="0" xfId="0" applyFont="1" applyFill="1" applyAlignment="1">
      <alignment horizontal="left" vertical="center" wrapText="1"/>
    </xf>
    <xf numFmtId="166" fontId="26" fillId="3" borderId="0" xfId="1" applyNumberFormat="1" applyFont="1" applyFill="1" applyBorder="1" applyAlignment="1" applyProtection="1">
      <alignment horizontal="center" vertical="center"/>
    </xf>
    <xf numFmtId="0" fontId="18" fillId="2" borderId="0" xfId="0" applyFont="1" applyFill="1" applyAlignment="1">
      <alignment horizontal="right" vertical="center"/>
    </xf>
    <xf numFmtId="2" fontId="25" fillId="3" borderId="0" xfId="0" applyNumberFormat="1" applyFont="1" applyFill="1" applyAlignment="1">
      <alignment horizontal="center" vertical="center"/>
    </xf>
    <xf numFmtId="1" fontId="25" fillId="3" borderId="0" xfId="0" applyNumberFormat="1" applyFont="1" applyFill="1" applyAlignment="1">
      <alignment horizontal="center" vertical="center"/>
    </xf>
  </cellXfs>
  <cellStyles count="3">
    <cellStyle name="Comma" xfId="1" builtinId="3"/>
    <cellStyle name="Normal" xfId="0" builtinId="0"/>
    <cellStyle name="Percent" xfId="2" builtinId="5"/>
  </cellStyles>
  <dxfs count="0"/>
  <tableStyles count="0" defaultTableStyle="TableStyleMedium9" defaultPivotStyle="PivotStyleLight16"/>
  <colors>
    <mruColors>
      <color rgb="FF862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Radio" firstButton="1" fmlaLink="$M$16" noThreeD="1"/>
</file>

<file path=xl/ctrlProps/ctrlProp2.xml><?xml version="1.0" encoding="utf-8"?>
<formControlPr xmlns="http://schemas.microsoft.com/office/spreadsheetml/2009/9/main" objectType="Radio" noThreeD="1"/>
</file>

<file path=xl/ctrlProps/ctrlProp3.xml><?xml version="1.0" encoding="utf-8"?>
<formControlPr xmlns="http://schemas.microsoft.com/office/spreadsheetml/2009/9/main" objectType="Radio" noThreeD="1"/>
</file>

<file path=xl/ctrlProps/ctrlProp4.xml><?xml version="1.0" encoding="utf-8"?>
<formControlPr xmlns="http://schemas.microsoft.com/office/spreadsheetml/2009/9/main" objectType="Radio" noThreeD="1"/>
</file>

<file path=xl/ctrlProps/ctrlProp5.xml><?xml version="1.0" encoding="utf-8"?>
<formControlPr xmlns="http://schemas.microsoft.com/office/spreadsheetml/2009/9/main" objectType="Radio" checked="Checked" noThreeD="1"/>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1</xdr:col>
      <xdr:colOff>205154</xdr:colOff>
      <xdr:row>2</xdr:row>
      <xdr:rowOff>85725</xdr:rowOff>
    </xdr:from>
    <xdr:to>
      <xdr:col>8</xdr:col>
      <xdr:colOff>109904</xdr:colOff>
      <xdr:row>2</xdr:row>
      <xdr:rowOff>485775</xdr:rowOff>
    </xdr:to>
    <xdr:sp macro="" textlink="">
      <xdr:nvSpPr>
        <xdr:cNvPr id="2050" name="Text Box 2">
          <a:extLst>
            <a:ext uri="{FF2B5EF4-FFF2-40B4-BE49-F238E27FC236}">
              <a16:creationId xmlns:a16="http://schemas.microsoft.com/office/drawing/2014/main" id="{00000000-0008-0000-0000-000002080000}"/>
            </a:ext>
          </a:extLst>
        </xdr:cNvPr>
        <xdr:cNvSpPr txBox="1">
          <a:spLocks noChangeArrowheads="1"/>
        </xdr:cNvSpPr>
      </xdr:nvSpPr>
      <xdr:spPr bwMode="auto">
        <a:xfrm>
          <a:off x="388327" y="679206"/>
          <a:ext cx="4857750" cy="400050"/>
        </a:xfrm>
        <a:prstGeom prst="rect">
          <a:avLst/>
        </a:prstGeom>
        <a:solidFill>
          <a:srgbClr val="FFFFFF"/>
        </a:solidFill>
        <a:ln w="9525">
          <a:solidFill>
            <a:srgbClr val="000000"/>
          </a:solidFill>
          <a:miter lim="800000"/>
          <a:headEnd/>
          <a:tailEnd/>
        </a:ln>
      </xdr:spPr>
      <xdr:txBody>
        <a:bodyPr vertOverflow="clip" wrap="square" lIns="36576" tIns="27432" rIns="36576" bIns="0" anchor="ctr" upright="1"/>
        <a:lstStyle/>
        <a:p>
          <a:pPr algn="ctr" rtl="0">
            <a:defRPr sz="1000"/>
          </a:pPr>
          <a:r>
            <a:rPr lang="en-US" sz="1100" b="1" i="0" strike="noStrike" cap="all">
              <a:solidFill>
                <a:srgbClr val="000000"/>
              </a:solidFill>
              <a:latin typeface="Arial"/>
              <a:cs typeface="Arial"/>
            </a:rPr>
            <a:t>Tool for Calculating the Volume &amp; Quantity of </a:t>
          </a:r>
          <a:r>
            <a:rPr lang="en-US" sz="1100" b="1" i="0" strike="noStrike" cap="all" baseline="0">
              <a:solidFill>
                <a:srgbClr val="000000"/>
              </a:solidFill>
              <a:latin typeface="Arial"/>
              <a:cs typeface="Arial"/>
            </a:rPr>
            <a:t>Chockfast</a:t>
          </a:r>
          <a:r>
            <a:rPr lang="en-US" sz="1100" b="1" i="0" strike="noStrike" cap="all">
              <a:solidFill>
                <a:srgbClr val="000000"/>
              </a:solidFill>
              <a:latin typeface="Arial"/>
              <a:cs typeface="Arial"/>
            </a:rPr>
            <a:t> /</a:t>
          </a:r>
          <a:r>
            <a:rPr lang="en-US" sz="1100" b="1" i="0" strike="noStrike" cap="all" baseline="0">
              <a:solidFill>
                <a:srgbClr val="000000"/>
              </a:solidFill>
              <a:latin typeface="Arial"/>
              <a:cs typeface="Arial"/>
            </a:rPr>
            <a:t>Escoweld</a:t>
          </a:r>
          <a:r>
            <a:rPr lang="en-US" sz="1100" b="1" i="0" strike="noStrike" cap="all">
              <a:solidFill>
                <a:srgbClr val="000000"/>
              </a:solidFill>
              <a:latin typeface="Arial"/>
              <a:cs typeface="Arial"/>
            </a:rPr>
            <a:t> Epoxy Grout or Chocking Compound</a:t>
          </a:r>
        </a:p>
      </xdr:txBody>
    </xdr:sp>
    <xdr:clientData/>
  </xdr:twoCellAnchor>
  <xdr:twoCellAnchor>
    <xdr:from>
      <xdr:col>6</xdr:col>
      <xdr:colOff>314325</xdr:colOff>
      <xdr:row>27</xdr:row>
      <xdr:rowOff>19050</xdr:rowOff>
    </xdr:from>
    <xdr:to>
      <xdr:col>8</xdr:col>
      <xdr:colOff>95250</xdr:colOff>
      <xdr:row>27</xdr:row>
      <xdr:rowOff>19050</xdr:rowOff>
    </xdr:to>
    <xdr:sp macro="" textlink="">
      <xdr:nvSpPr>
        <xdr:cNvPr id="2103" name="Line 17">
          <a:extLst>
            <a:ext uri="{FF2B5EF4-FFF2-40B4-BE49-F238E27FC236}">
              <a16:creationId xmlns:a16="http://schemas.microsoft.com/office/drawing/2014/main" id="{00000000-0008-0000-0000-000037080000}"/>
            </a:ext>
          </a:extLst>
        </xdr:cNvPr>
        <xdr:cNvSpPr>
          <a:spLocks noChangeShapeType="1"/>
        </xdr:cNvSpPr>
      </xdr:nvSpPr>
      <xdr:spPr bwMode="auto">
        <a:xfrm>
          <a:off x="5553075" y="4781550"/>
          <a:ext cx="10953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304800</xdr:colOff>
      <xdr:row>27</xdr:row>
      <xdr:rowOff>9525</xdr:rowOff>
    </xdr:from>
    <xdr:to>
      <xdr:col>8</xdr:col>
      <xdr:colOff>95250</xdr:colOff>
      <xdr:row>27</xdr:row>
      <xdr:rowOff>9525</xdr:rowOff>
    </xdr:to>
    <xdr:sp macro="" textlink="">
      <xdr:nvSpPr>
        <xdr:cNvPr id="2104" name="Line 18">
          <a:extLst>
            <a:ext uri="{FF2B5EF4-FFF2-40B4-BE49-F238E27FC236}">
              <a16:creationId xmlns:a16="http://schemas.microsoft.com/office/drawing/2014/main" id="{00000000-0008-0000-0000-000038080000}"/>
            </a:ext>
          </a:extLst>
        </xdr:cNvPr>
        <xdr:cNvSpPr>
          <a:spLocks noChangeShapeType="1"/>
        </xdr:cNvSpPr>
      </xdr:nvSpPr>
      <xdr:spPr bwMode="auto">
        <a:xfrm>
          <a:off x="5543550" y="4772025"/>
          <a:ext cx="1104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4</xdr:col>
          <xdr:colOff>47625</xdr:colOff>
          <xdr:row>15</xdr:row>
          <xdr:rowOff>123825</xdr:rowOff>
        </xdr:from>
        <xdr:to>
          <xdr:col>4</xdr:col>
          <xdr:colOff>857250</xdr:colOff>
          <xdr:row>17</xdr:row>
          <xdr:rowOff>28575</xdr:rowOff>
        </xdr:to>
        <xdr:sp macro="" textlink="">
          <xdr:nvSpPr>
            <xdr:cNvPr id="2059" name="Option Button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Centimeters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15</xdr:row>
          <xdr:rowOff>85725</xdr:rowOff>
        </xdr:from>
        <xdr:to>
          <xdr:col>5</xdr:col>
          <xdr:colOff>581025</xdr:colOff>
          <xdr:row>17</xdr:row>
          <xdr:rowOff>66675</xdr:rowOff>
        </xdr:to>
        <xdr:sp macro="" textlink="">
          <xdr:nvSpPr>
            <xdr:cNvPr id="2060" name="Option Button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Meters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15</xdr:row>
          <xdr:rowOff>123825</xdr:rowOff>
        </xdr:from>
        <xdr:to>
          <xdr:col>3</xdr:col>
          <xdr:colOff>809625</xdr:colOff>
          <xdr:row>17</xdr:row>
          <xdr:rowOff>38100</xdr:rowOff>
        </xdr:to>
        <xdr:sp macro="" textlink="">
          <xdr:nvSpPr>
            <xdr:cNvPr id="2061" name="Option Button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Millimeters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3</xdr:row>
          <xdr:rowOff>161925</xdr:rowOff>
        </xdr:from>
        <xdr:to>
          <xdr:col>8</xdr:col>
          <xdr:colOff>114300</xdr:colOff>
          <xdr:row>15</xdr:row>
          <xdr:rowOff>161925</xdr:rowOff>
        </xdr:to>
        <xdr:sp macro="" textlink="">
          <xdr:nvSpPr>
            <xdr:cNvPr id="2062" name="Object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704850</xdr:colOff>
          <xdr:row>15</xdr:row>
          <xdr:rowOff>85725</xdr:rowOff>
        </xdr:from>
        <xdr:to>
          <xdr:col>6</xdr:col>
          <xdr:colOff>342900</xdr:colOff>
          <xdr:row>17</xdr:row>
          <xdr:rowOff>66675</xdr:rowOff>
        </xdr:to>
        <xdr:sp macro="" textlink="">
          <xdr:nvSpPr>
            <xdr:cNvPr id="2063" name="Option Button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Inches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15</xdr:row>
          <xdr:rowOff>85725</xdr:rowOff>
        </xdr:from>
        <xdr:to>
          <xdr:col>7</xdr:col>
          <xdr:colOff>9525</xdr:colOff>
          <xdr:row>17</xdr:row>
          <xdr:rowOff>66675</xdr:rowOff>
        </xdr:to>
        <xdr:sp macro="" textlink="">
          <xdr:nvSpPr>
            <xdr:cNvPr id="2064" name="Option Button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Feet</a:t>
              </a:r>
            </a:p>
          </xdr:txBody>
        </xdr:sp>
        <xdr:clientData fLocksWithSheet="0"/>
      </xdr:twoCellAnchor>
    </mc:Choice>
    <mc:Fallback/>
  </mc:AlternateContent>
  <xdr:twoCellAnchor editAs="oneCell">
    <xdr:from>
      <xdr:col>1</xdr:col>
      <xdr:colOff>13250</xdr:colOff>
      <xdr:row>0</xdr:row>
      <xdr:rowOff>16588</xdr:rowOff>
    </xdr:from>
    <xdr:to>
      <xdr:col>8</xdr:col>
      <xdr:colOff>304505</xdr:colOff>
      <xdr:row>1</xdr:row>
      <xdr:rowOff>233542</xdr:rowOff>
    </xdr:to>
    <xdr:pic>
      <xdr:nvPicPr>
        <xdr:cNvPr id="12" name="Grafik 11">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4064" y="16588"/>
          <a:ext cx="5241026" cy="5592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638175</xdr:colOff>
          <xdr:row>4</xdr:row>
          <xdr:rowOff>19050</xdr:rowOff>
        </xdr:from>
        <xdr:to>
          <xdr:col>8</xdr:col>
          <xdr:colOff>323850</xdr:colOff>
          <xdr:row>19</xdr:row>
          <xdr:rowOff>9525</xdr:rowOff>
        </xdr:to>
        <xdr:sp macro="" textlink="">
          <xdr:nvSpPr>
            <xdr:cNvPr id="1043" name="Object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1</xdr:col>
      <xdr:colOff>14654</xdr:colOff>
      <xdr:row>0</xdr:row>
      <xdr:rowOff>14654</xdr:rowOff>
    </xdr:from>
    <xdr:to>
      <xdr:col>10</xdr:col>
      <xdr:colOff>175846</xdr:colOff>
      <xdr:row>1</xdr:row>
      <xdr:rowOff>27852</xdr:rowOff>
    </xdr:to>
    <xdr:pic>
      <xdr:nvPicPr>
        <xdr:cNvPr id="4" name="Grafik 11">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7827" y="14654"/>
          <a:ext cx="4879731" cy="5198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vmlDrawing" Target="../drawings/vmlDrawing1.vml"/><Relationship Id="rId7" Type="http://schemas.openxmlformats.org/officeDocument/2006/relationships/ctrlProp" Target="../ctrlProps/ctrlProp2.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1.xml"/><Relationship Id="rId5" Type="http://schemas.openxmlformats.org/officeDocument/2006/relationships/image" Target="../media/image1.emf"/><Relationship Id="rId10" Type="http://schemas.openxmlformats.org/officeDocument/2006/relationships/ctrlProp" Target="../ctrlProps/ctrlProp5.xml"/><Relationship Id="rId4" Type="http://schemas.openxmlformats.org/officeDocument/2006/relationships/oleObject" Target="../embeddings/oleObject1.bin"/><Relationship Id="rId9"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3.emf"/><Relationship Id="rId4" Type="http://schemas.openxmlformats.org/officeDocument/2006/relationships/oleObject" Target="../embeddings/oleObject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63"/>
  <sheetViews>
    <sheetView showGridLines="0" tabSelected="1" view="pageBreakPreview" zoomScale="130" zoomScaleNormal="100" zoomScaleSheetLayoutView="130" workbookViewId="0">
      <selection activeCell="B17" sqref="B17"/>
    </sheetView>
  </sheetViews>
  <sheetFormatPr defaultRowHeight="12.75" x14ac:dyDescent="0.2"/>
  <cols>
    <col min="1" max="1" width="2.7109375" customWidth="1"/>
    <col min="2" max="2" width="4.7109375" customWidth="1"/>
    <col min="3" max="3" width="8.140625" customWidth="1"/>
    <col min="4" max="4" width="13.28515625" customWidth="1"/>
    <col min="5" max="5" width="14.42578125" customWidth="1"/>
    <col min="6" max="6" width="14" customWidth="1"/>
    <col min="7" max="7" width="14.7109375" customWidth="1"/>
    <col min="8" max="8" width="5" customWidth="1"/>
    <col min="9" max="9" width="4.7109375" customWidth="1"/>
    <col min="10" max="10" width="2.7109375" customWidth="1"/>
    <col min="11" max="11" width="9.140625" customWidth="1"/>
    <col min="12" max="12" width="25.28515625" hidden="1" customWidth="1"/>
    <col min="13" max="13" width="8.85546875" hidden="1" customWidth="1"/>
    <col min="14" max="14" width="12.7109375" hidden="1" customWidth="1"/>
    <col min="15" max="15" width="17" hidden="1" customWidth="1"/>
    <col min="16" max="16" width="12.85546875" hidden="1" customWidth="1"/>
    <col min="17" max="17" width="11.5703125" hidden="1" customWidth="1"/>
    <col min="18" max="18" width="9.140625" hidden="1" customWidth="1"/>
    <col min="19" max="19" width="0" hidden="1" customWidth="1"/>
    <col min="20" max="20" width="15.42578125" customWidth="1"/>
  </cols>
  <sheetData>
    <row r="1" spans="1:20" ht="27" customHeight="1" x14ac:dyDescent="0.2">
      <c r="B1" s="30"/>
      <c r="C1" s="31"/>
      <c r="D1" s="31"/>
      <c r="E1" s="31"/>
      <c r="F1" s="31"/>
      <c r="G1" s="31"/>
      <c r="H1" s="31"/>
      <c r="I1" s="32"/>
    </row>
    <row r="2" spans="1:20" ht="20.100000000000001" customHeight="1" x14ac:dyDescent="0.2">
      <c r="B2" s="43"/>
      <c r="C2" s="44"/>
      <c r="D2" s="44"/>
      <c r="E2" s="44"/>
      <c r="F2" s="44"/>
      <c r="G2" s="44"/>
      <c r="H2" s="44"/>
      <c r="I2" s="45"/>
    </row>
    <row r="3" spans="1:20" ht="41.25" customHeight="1" x14ac:dyDescent="0.2">
      <c r="A3" s="5"/>
      <c r="B3" s="1"/>
      <c r="C3" s="2"/>
      <c r="D3" s="2"/>
      <c r="E3" s="2"/>
      <c r="F3" s="2"/>
      <c r="G3" s="2"/>
      <c r="H3" s="2"/>
      <c r="I3" s="3"/>
      <c r="J3" s="5"/>
      <c r="K3" s="5"/>
      <c r="L3" s="106" t="s">
        <v>92</v>
      </c>
      <c r="M3" s="106" t="s">
        <v>91</v>
      </c>
      <c r="N3" s="106" t="s">
        <v>22</v>
      </c>
      <c r="O3" s="106" t="str">
        <f>$P$16</f>
        <v>ft³</v>
      </c>
      <c r="R3" s="5"/>
      <c r="S3" s="5"/>
      <c r="T3" s="5"/>
    </row>
    <row r="4" spans="1:20" x14ac:dyDescent="0.2">
      <c r="A4" s="5"/>
      <c r="B4" s="1"/>
      <c r="C4" s="2"/>
      <c r="D4" s="2"/>
      <c r="E4" s="2"/>
      <c r="F4" s="2"/>
      <c r="G4" s="2"/>
      <c r="H4" s="2"/>
      <c r="I4" s="3"/>
      <c r="J4" s="5"/>
      <c r="K4" s="5"/>
      <c r="L4" t="s">
        <v>83</v>
      </c>
      <c r="M4" s="105" t="s">
        <v>99</v>
      </c>
      <c r="N4" s="107">
        <v>4343</v>
      </c>
      <c r="O4">
        <f t="shared" ref="O4:O13" si="0">N4/$Q$16</f>
        <v>0.15337159757142493</v>
      </c>
      <c r="R4" s="5"/>
      <c r="S4" s="5"/>
      <c r="T4" s="5"/>
    </row>
    <row r="5" spans="1:20" x14ac:dyDescent="0.2">
      <c r="A5" s="5"/>
      <c r="B5" s="1"/>
      <c r="C5" s="2"/>
      <c r="D5" s="2"/>
      <c r="E5" s="2"/>
      <c r="F5" s="2"/>
      <c r="G5" s="2"/>
      <c r="H5" s="2"/>
      <c r="I5" s="3"/>
      <c r="J5" s="5"/>
      <c r="K5" s="5"/>
      <c r="L5" s="105" t="s">
        <v>84</v>
      </c>
      <c r="M5" s="105" t="s">
        <v>100</v>
      </c>
      <c r="N5" s="107">
        <v>13372</v>
      </c>
      <c r="O5">
        <f t="shared" si="0"/>
        <v>0.47222772339974539</v>
      </c>
      <c r="R5" s="5"/>
      <c r="S5" s="5"/>
      <c r="T5" s="5"/>
    </row>
    <row r="6" spans="1:20" x14ac:dyDescent="0.2">
      <c r="A6" s="5"/>
      <c r="B6" s="1"/>
      <c r="C6" s="2"/>
      <c r="D6" s="2"/>
      <c r="E6" s="2"/>
      <c r="F6" s="2"/>
      <c r="G6" s="2"/>
      <c r="H6" s="2"/>
      <c r="I6" s="3"/>
      <c r="J6" s="5"/>
      <c r="K6" s="5"/>
      <c r="L6" s="105" t="s">
        <v>85</v>
      </c>
      <c r="M6" t="s">
        <v>51</v>
      </c>
      <c r="N6" s="107">
        <v>3064</v>
      </c>
      <c r="O6">
        <f t="shared" si="0"/>
        <v>0.10820413883464103</v>
      </c>
      <c r="R6" s="5"/>
      <c r="S6" s="5"/>
      <c r="T6" s="5"/>
    </row>
    <row r="7" spans="1:20" x14ac:dyDescent="0.2">
      <c r="A7" s="5"/>
      <c r="B7" s="1"/>
      <c r="C7" s="2"/>
      <c r="D7" s="2"/>
      <c r="E7" s="2"/>
      <c r="F7" s="2"/>
      <c r="G7" s="2"/>
      <c r="H7" s="2"/>
      <c r="I7" s="3"/>
      <c r="J7" s="5"/>
      <c r="K7" s="5"/>
      <c r="L7" s="105" t="s">
        <v>86</v>
      </c>
      <c r="M7" s="108" t="s">
        <v>96</v>
      </c>
      <c r="N7" s="107">
        <v>4261</v>
      </c>
      <c r="O7">
        <f t="shared" si="0"/>
        <v>0.15047579490026286</v>
      </c>
      <c r="R7" s="5"/>
      <c r="S7" s="5"/>
      <c r="T7" s="5"/>
    </row>
    <row r="8" spans="1:20" x14ac:dyDescent="0.2">
      <c r="A8" s="5"/>
      <c r="B8" s="1"/>
      <c r="C8" s="2"/>
      <c r="D8" s="2"/>
      <c r="E8" s="2"/>
      <c r="F8" s="2"/>
      <c r="G8" s="2"/>
      <c r="H8" s="2"/>
      <c r="I8" s="3"/>
      <c r="J8" s="5"/>
      <c r="K8" s="5"/>
      <c r="L8" s="105" t="s">
        <v>87</v>
      </c>
      <c r="M8" t="s">
        <v>49</v>
      </c>
      <c r="N8" s="107">
        <v>1966</v>
      </c>
      <c r="O8">
        <f t="shared" si="0"/>
        <v>6.9428634774446565E-2</v>
      </c>
      <c r="R8" s="5"/>
      <c r="S8" s="5"/>
      <c r="T8" s="5"/>
    </row>
    <row r="9" spans="1:20" x14ac:dyDescent="0.2">
      <c r="A9" s="5"/>
      <c r="B9" s="1"/>
      <c r="C9" s="2"/>
      <c r="D9" s="2"/>
      <c r="E9" s="2"/>
      <c r="F9" s="2"/>
      <c r="G9" s="2"/>
      <c r="H9" s="2"/>
      <c r="I9" s="3"/>
      <c r="J9" s="5"/>
      <c r="K9" s="5"/>
      <c r="L9" s="105" t="s">
        <v>88</v>
      </c>
      <c r="M9" s="105" t="s">
        <v>101</v>
      </c>
      <c r="N9" s="107">
        <v>45307</v>
      </c>
      <c r="O9">
        <f t="shared" si="0"/>
        <v>1.6000016051504835</v>
      </c>
      <c r="R9" s="5"/>
      <c r="S9" s="5"/>
      <c r="T9" s="5"/>
    </row>
    <row r="10" spans="1:20" x14ac:dyDescent="0.2">
      <c r="A10" s="5"/>
      <c r="B10" s="1"/>
      <c r="C10" s="2"/>
      <c r="D10" s="2"/>
      <c r="E10" s="2"/>
      <c r="F10" s="2"/>
      <c r="G10" s="2"/>
      <c r="H10" s="2"/>
      <c r="I10" s="3"/>
      <c r="J10" s="5"/>
      <c r="K10" s="5"/>
      <c r="L10" s="105" t="s">
        <v>89</v>
      </c>
      <c r="M10" s="105" t="s">
        <v>102</v>
      </c>
      <c r="N10" s="107">
        <v>45307</v>
      </c>
      <c r="O10">
        <f t="shared" si="0"/>
        <v>1.6000016051504835</v>
      </c>
      <c r="R10" s="5"/>
      <c r="S10" s="5"/>
      <c r="T10" s="5"/>
    </row>
    <row r="11" spans="1:20" x14ac:dyDescent="0.2">
      <c r="A11" s="5"/>
      <c r="B11" s="1"/>
      <c r="C11" s="2"/>
      <c r="D11" s="2"/>
      <c r="E11" s="2"/>
      <c r="F11" s="2"/>
      <c r="G11" s="2"/>
      <c r="H11" s="2"/>
      <c r="I11" s="3"/>
      <c r="J11" s="5"/>
      <c r="K11" s="5"/>
      <c r="L11" s="108" t="s">
        <v>97</v>
      </c>
      <c r="M11" s="105" t="s">
        <v>103</v>
      </c>
      <c r="N11" s="107">
        <v>61700</v>
      </c>
      <c r="O11">
        <f t="shared" si="0"/>
        <v>2.178914936715846</v>
      </c>
      <c r="R11" s="5"/>
      <c r="S11" s="5"/>
      <c r="T11" s="5"/>
    </row>
    <row r="12" spans="1:20" x14ac:dyDescent="0.2">
      <c r="A12" s="5"/>
      <c r="B12" s="1"/>
      <c r="C12" s="2"/>
      <c r="D12" s="2"/>
      <c r="E12" s="2"/>
      <c r="F12" s="2"/>
      <c r="G12" s="2"/>
      <c r="H12" s="2"/>
      <c r="I12" s="3"/>
      <c r="J12" s="5"/>
      <c r="K12" s="5"/>
      <c r="L12" s="108" t="s">
        <v>98</v>
      </c>
      <c r="M12" s="105" t="s">
        <v>105</v>
      </c>
      <c r="N12" s="107">
        <v>12500</v>
      </c>
      <c r="O12">
        <f t="shared" si="0"/>
        <v>0.44143333401860735</v>
      </c>
      <c r="R12" s="5"/>
      <c r="S12" s="5"/>
      <c r="T12" s="5"/>
    </row>
    <row r="13" spans="1:20" x14ac:dyDescent="0.2">
      <c r="A13" s="5"/>
      <c r="B13" s="1"/>
      <c r="C13" s="2"/>
      <c r="D13" s="2"/>
      <c r="E13" s="2"/>
      <c r="F13" s="2"/>
      <c r="G13" s="2"/>
      <c r="H13" s="2"/>
      <c r="I13" s="3"/>
      <c r="J13" s="5"/>
      <c r="K13" s="5"/>
      <c r="L13" s="105" t="s">
        <v>90</v>
      </c>
      <c r="M13" s="105" t="s">
        <v>104</v>
      </c>
      <c r="N13" s="107">
        <v>67960.432000000001</v>
      </c>
      <c r="O13">
        <f t="shared" si="0"/>
        <v>2.4000000063283879</v>
      </c>
      <c r="R13" s="5"/>
      <c r="S13" s="5"/>
      <c r="T13" s="5"/>
    </row>
    <row r="14" spans="1:20" x14ac:dyDescent="0.2">
      <c r="A14" s="5"/>
      <c r="B14" s="1"/>
      <c r="C14" s="2"/>
      <c r="D14" s="2"/>
      <c r="E14" s="2"/>
      <c r="F14" s="2"/>
      <c r="G14" s="2"/>
      <c r="H14" s="2"/>
      <c r="I14" s="3"/>
      <c r="J14" s="5"/>
      <c r="K14" s="5"/>
      <c r="R14" s="5"/>
      <c r="S14" s="5"/>
      <c r="T14" s="5"/>
    </row>
    <row r="15" spans="1:20" x14ac:dyDescent="0.2">
      <c r="A15" s="5"/>
      <c r="B15" s="1"/>
      <c r="C15" s="2"/>
      <c r="D15" s="2"/>
      <c r="E15" s="2"/>
      <c r="F15" s="2"/>
      <c r="G15" s="2"/>
      <c r="H15" s="2"/>
      <c r="I15" s="3"/>
      <c r="J15" s="5"/>
      <c r="K15" s="5"/>
      <c r="R15" s="5"/>
      <c r="S15" s="5"/>
      <c r="T15" s="5"/>
    </row>
    <row r="16" spans="1:20" ht="13.5" customHeight="1" x14ac:dyDescent="0.2">
      <c r="A16" s="5"/>
      <c r="B16" s="1"/>
      <c r="C16" s="2"/>
      <c r="D16" s="2"/>
      <c r="E16" s="2"/>
      <c r="F16" s="2"/>
      <c r="G16" s="2"/>
      <c r="H16" s="2"/>
      <c r="I16" s="3"/>
      <c r="J16" s="5"/>
      <c r="K16" s="5"/>
      <c r="L16" s="10" t="s">
        <v>31</v>
      </c>
      <c r="M16" s="81">
        <v>5</v>
      </c>
      <c r="N16" s="81" t="str">
        <f>VLOOKUP(M16,M17:P21,2)</f>
        <v>ft</v>
      </c>
      <c r="O16" s="81" t="str">
        <f>VLOOKUP(M16,M17:P21,3)</f>
        <v>ft²</v>
      </c>
      <c r="P16" s="81" t="str">
        <f>VLOOKUP(M16,M17:P21,4)</f>
        <v>ft³</v>
      </c>
      <c r="Q16" s="10">
        <f>VLOOKUP(M16,M17:Q21,5)</f>
        <v>28316.846592000002</v>
      </c>
      <c r="R16" s="5"/>
      <c r="S16" s="5"/>
      <c r="T16" s="5"/>
    </row>
    <row r="17" spans="1:20" ht="11.25" customHeight="1" x14ac:dyDescent="0.2">
      <c r="A17" s="5"/>
      <c r="B17" s="80"/>
      <c r="C17" s="78" t="s">
        <v>25</v>
      </c>
      <c r="D17" s="79"/>
      <c r="E17" s="79"/>
      <c r="F17" s="79"/>
      <c r="G17" s="79"/>
      <c r="H17" s="79"/>
      <c r="I17" s="3"/>
      <c r="J17" s="5"/>
      <c r="K17" s="5"/>
      <c r="L17" s="11" t="s">
        <v>30</v>
      </c>
      <c r="M17" s="82">
        <v>1</v>
      </c>
      <c r="N17" s="82" t="s">
        <v>6</v>
      </c>
      <c r="O17" s="83" t="s">
        <v>65</v>
      </c>
      <c r="P17" s="84" t="s">
        <v>63</v>
      </c>
      <c r="Q17" s="18">
        <v>1</v>
      </c>
      <c r="R17" s="5"/>
      <c r="S17" s="5"/>
      <c r="T17" s="5"/>
    </row>
    <row r="18" spans="1:20" ht="22.5" customHeight="1" x14ac:dyDescent="0.2">
      <c r="A18" s="5"/>
      <c r="B18" s="110" t="s">
        <v>82</v>
      </c>
      <c r="C18" s="111"/>
      <c r="D18" s="111"/>
      <c r="E18" s="111"/>
      <c r="F18" s="2"/>
      <c r="G18" s="2"/>
      <c r="H18" s="2"/>
      <c r="I18" s="3"/>
      <c r="J18" s="5"/>
      <c r="K18" s="5"/>
      <c r="L18" s="12" t="s">
        <v>27</v>
      </c>
      <c r="M18" s="85">
        <v>2</v>
      </c>
      <c r="N18" s="85" t="s">
        <v>29</v>
      </c>
      <c r="O18" s="86" t="s">
        <v>66</v>
      </c>
      <c r="P18" s="87" t="s">
        <v>64</v>
      </c>
      <c r="Q18" s="19">
        <v>1000000</v>
      </c>
      <c r="R18" s="5"/>
      <c r="S18" s="5"/>
      <c r="T18" s="5"/>
    </row>
    <row r="19" spans="1:20" x14ac:dyDescent="0.2">
      <c r="A19" s="5"/>
      <c r="B19" s="27"/>
      <c r="C19" s="28" t="s">
        <v>16</v>
      </c>
      <c r="D19" s="28" t="s">
        <v>43</v>
      </c>
      <c r="E19" s="28" t="s">
        <v>44</v>
      </c>
      <c r="F19" s="28" t="s">
        <v>45</v>
      </c>
      <c r="G19" s="28" t="str">
        <f>CONCATENATE("Volume  ",P16)</f>
        <v>Volume  ft³</v>
      </c>
      <c r="H19" s="28"/>
      <c r="I19" s="3"/>
      <c r="J19" s="5"/>
      <c r="K19" s="5"/>
      <c r="L19" s="12" t="s">
        <v>26</v>
      </c>
      <c r="M19" s="85">
        <v>3</v>
      </c>
      <c r="N19" s="85" t="s">
        <v>28</v>
      </c>
      <c r="O19" s="86" t="s">
        <v>67</v>
      </c>
      <c r="P19" s="87" t="s">
        <v>62</v>
      </c>
      <c r="Q19" s="19">
        <v>1E-3</v>
      </c>
      <c r="R19" s="5"/>
      <c r="S19" s="5"/>
      <c r="T19" s="5"/>
    </row>
    <row r="20" spans="1:20" ht="15.75" customHeight="1" x14ac:dyDescent="0.2">
      <c r="A20" s="5"/>
      <c r="B20" s="1">
        <v>1</v>
      </c>
      <c r="C20" s="25"/>
      <c r="D20" s="26"/>
      <c r="E20" s="26"/>
      <c r="F20" s="26"/>
      <c r="G20" s="29">
        <f>(C20*D20*E20*F20)</f>
        <v>0</v>
      </c>
      <c r="H20" s="2" t="str">
        <f t="shared" ref="H20:H28" si="1">$P$16</f>
        <v>ft³</v>
      </c>
      <c r="I20" s="3"/>
      <c r="J20" s="5"/>
      <c r="K20" s="5"/>
      <c r="L20" s="12" t="s">
        <v>32</v>
      </c>
      <c r="M20" s="85">
        <v>4</v>
      </c>
      <c r="N20" s="85" t="s">
        <v>34</v>
      </c>
      <c r="O20" s="86" t="s">
        <v>68</v>
      </c>
      <c r="P20" s="87" t="s">
        <v>60</v>
      </c>
      <c r="Q20" s="20">
        <v>16.387063999999999</v>
      </c>
      <c r="R20" s="5"/>
      <c r="S20" s="5"/>
      <c r="T20" s="5"/>
    </row>
    <row r="21" spans="1:20" x14ac:dyDescent="0.2">
      <c r="A21" s="5"/>
      <c r="B21" s="1">
        <v>2</v>
      </c>
      <c r="C21" s="25"/>
      <c r="D21" s="26"/>
      <c r="E21" s="26"/>
      <c r="F21" s="26"/>
      <c r="G21" s="29">
        <f t="shared" ref="G21:G27" si="2">(C21*D21*E21*F21)</f>
        <v>0</v>
      </c>
      <c r="H21" s="2" t="str">
        <f t="shared" si="1"/>
        <v>ft³</v>
      </c>
      <c r="I21" s="3"/>
      <c r="J21" s="5"/>
      <c r="K21" s="5"/>
      <c r="L21" s="13" t="s">
        <v>33</v>
      </c>
      <c r="M21" s="88">
        <v>5</v>
      </c>
      <c r="N21" s="88" t="s">
        <v>35</v>
      </c>
      <c r="O21" s="89" t="s">
        <v>69</v>
      </c>
      <c r="P21" s="90" t="s">
        <v>61</v>
      </c>
      <c r="Q21" s="21">
        <v>28316.846592000002</v>
      </c>
      <c r="R21" s="5"/>
      <c r="S21" s="5"/>
      <c r="T21" s="5"/>
    </row>
    <row r="22" spans="1:20" x14ac:dyDescent="0.2">
      <c r="A22" s="5"/>
      <c r="B22" s="1">
        <v>3</v>
      </c>
      <c r="C22" s="25"/>
      <c r="D22" s="26"/>
      <c r="E22" s="26"/>
      <c r="F22" s="26"/>
      <c r="G22" s="29">
        <f t="shared" si="2"/>
        <v>0</v>
      </c>
      <c r="H22" s="2" t="str">
        <f t="shared" si="1"/>
        <v>ft³</v>
      </c>
      <c r="I22" s="3"/>
      <c r="J22" s="5"/>
      <c r="K22" s="5"/>
      <c r="L22" s="5"/>
      <c r="M22" s="5"/>
      <c r="N22" s="5"/>
      <c r="O22" s="5"/>
      <c r="P22" s="5"/>
      <c r="Q22" s="5"/>
      <c r="R22" s="5"/>
      <c r="S22" s="5"/>
      <c r="T22" s="5"/>
    </row>
    <row r="23" spans="1:20" x14ac:dyDescent="0.2">
      <c r="A23" s="5"/>
      <c r="B23" s="1">
        <v>4</v>
      </c>
      <c r="C23" s="25"/>
      <c r="D23" s="26"/>
      <c r="E23" s="26"/>
      <c r="F23" s="26"/>
      <c r="G23" s="29">
        <f t="shared" si="2"/>
        <v>0</v>
      </c>
      <c r="H23" s="2" t="str">
        <f t="shared" si="1"/>
        <v>ft³</v>
      </c>
      <c r="I23" s="3"/>
      <c r="J23" s="5"/>
      <c r="K23" s="5"/>
      <c r="L23" s="5"/>
      <c r="M23" s="5"/>
      <c r="N23" s="5"/>
      <c r="O23" s="5"/>
      <c r="P23" s="5"/>
      <c r="Q23" s="5"/>
      <c r="R23" s="5"/>
      <c r="S23" s="5"/>
      <c r="T23" s="5"/>
    </row>
    <row r="24" spans="1:20" x14ac:dyDescent="0.2">
      <c r="A24" s="5"/>
      <c r="B24" s="1">
        <v>5</v>
      </c>
      <c r="C24" s="25"/>
      <c r="D24" s="26"/>
      <c r="E24" s="26"/>
      <c r="F24" s="26"/>
      <c r="G24" s="29">
        <f t="shared" si="2"/>
        <v>0</v>
      </c>
      <c r="H24" s="2" t="str">
        <f t="shared" si="1"/>
        <v>ft³</v>
      </c>
      <c r="I24" s="3"/>
      <c r="J24" s="5"/>
      <c r="K24" s="5"/>
      <c r="L24" s="5"/>
      <c r="M24" s="5"/>
      <c r="N24" s="5"/>
      <c r="O24" s="5"/>
      <c r="P24" s="5"/>
      <c r="Q24" s="5"/>
      <c r="R24" s="5"/>
      <c r="S24" s="5"/>
      <c r="T24" s="5"/>
    </row>
    <row r="25" spans="1:20" x14ac:dyDescent="0.2">
      <c r="A25" s="5"/>
      <c r="B25" s="1">
        <v>6</v>
      </c>
      <c r="C25" s="25"/>
      <c r="D25" s="26"/>
      <c r="E25" s="26"/>
      <c r="F25" s="26"/>
      <c r="G25" s="29">
        <f t="shared" si="2"/>
        <v>0</v>
      </c>
      <c r="H25" s="2" t="str">
        <f t="shared" si="1"/>
        <v>ft³</v>
      </c>
      <c r="I25" s="3"/>
      <c r="J25" s="5"/>
      <c r="K25" s="5"/>
      <c r="L25" s="5"/>
      <c r="M25" s="5"/>
      <c r="N25" s="5"/>
      <c r="O25" s="5"/>
      <c r="P25" s="5"/>
      <c r="Q25" s="5"/>
      <c r="R25" s="5"/>
      <c r="S25" s="5"/>
      <c r="T25" s="5"/>
    </row>
    <row r="26" spans="1:20" x14ac:dyDescent="0.2">
      <c r="A26" s="5"/>
      <c r="B26" s="1">
        <v>7</v>
      </c>
      <c r="C26" s="25"/>
      <c r="D26" s="26"/>
      <c r="E26" s="26"/>
      <c r="F26" s="26"/>
      <c r="G26" s="29">
        <f t="shared" si="2"/>
        <v>0</v>
      </c>
      <c r="H26" s="2" t="str">
        <f t="shared" si="1"/>
        <v>ft³</v>
      </c>
      <c r="I26" s="3"/>
      <c r="J26" s="5"/>
      <c r="K26" s="5"/>
      <c r="L26" s="5"/>
      <c r="M26" s="5"/>
      <c r="N26" s="5"/>
      <c r="O26" s="5"/>
      <c r="P26" s="5"/>
      <c r="Q26" s="5"/>
      <c r="R26" s="5"/>
      <c r="S26" s="5"/>
      <c r="T26" s="5"/>
    </row>
    <row r="27" spans="1:20" x14ac:dyDescent="0.2">
      <c r="A27" s="5"/>
      <c r="B27" s="1">
        <v>8</v>
      </c>
      <c r="C27" s="25"/>
      <c r="D27" s="26"/>
      <c r="E27" s="26"/>
      <c r="F27" s="26"/>
      <c r="G27" s="29">
        <f t="shared" si="2"/>
        <v>0</v>
      </c>
      <c r="H27" s="2" t="str">
        <f t="shared" si="1"/>
        <v>ft³</v>
      </c>
      <c r="I27" s="3"/>
      <c r="J27" s="5"/>
      <c r="K27" s="5"/>
      <c r="L27" s="5"/>
      <c r="M27" s="5"/>
      <c r="N27" s="5"/>
      <c r="O27" s="5"/>
      <c r="P27" s="5"/>
      <c r="Q27" s="5"/>
      <c r="R27" s="5"/>
      <c r="S27" s="5"/>
      <c r="T27" s="5"/>
    </row>
    <row r="28" spans="1:20" x14ac:dyDescent="0.2">
      <c r="A28" s="5"/>
      <c r="B28" s="1"/>
      <c r="C28" s="2"/>
      <c r="D28" s="115" t="s">
        <v>38</v>
      </c>
      <c r="E28" s="115"/>
      <c r="F28" s="115"/>
      <c r="G28" s="29">
        <f>SUM(G20:G27)</f>
        <v>0</v>
      </c>
      <c r="H28" s="2" t="str">
        <f t="shared" si="1"/>
        <v>ft³</v>
      </c>
      <c r="I28" s="3"/>
      <c r="J28" s="5"/>
      <c r="K28" s="5"/>
      <c r="L28" s="5"/>
      <c r="M28" s="5"/>
      <c r="N28" s="5"/>
      <c r="O28" s="5"/>
      <c r="P28" s="5"/>
      <c r="Q28" s="5"/>
      <c r="R28" s="5"/>
      <c r="S28" s="5"/>
      <c r="T28" s="5"/>
    </row>
    <row r="29" spans="1:20" ht="6" customHeight="1" x14ac:dyDescent="0.2">
      <c r="A29" s="5"/>
      <c r="B29" s="1"/>
      <c r="C29" s="2"/>
      <c r="D29" s="2"/>
      <c r="E29" s="2"/>
      <c r="F29" s="2"/>
      <c r="G29" s="2"/>
      <c r="H29" s="2"/>
      <c r="I29" s="3"/>
      <c r="J29" s="5"/>
      <c r="K29" s="5"/>
      <c r="L29" s="6"/>
      <c r="M29" s="5"/>
      <c r="N29" s="5"/>
      <c r="O29" s="5"/>
      <c r="P29" s="5"/>
      <c r="Q29" s="5"/>
      <c r="R29" s="5"/>
      <c r="S29" s="5"/>
      <c r="T29" s="5"/>
    </row>
    <row r="30" spans="1:20" ht="6" customHeight="1" x14ac:dyDescent="0.2">
      <c r="A30" s="5"/>
      <c r="B30" s="1"/>
      <c r="C30" s="2"/>
      <c r="D30" s="2"/>
      <c r="E30" s="2"/>
      <c r="F30" s="2"/>
      <c r="G30" s="2"/>
      <c r="H30" s="2"/>
      <c r="I30" s="3"/>
      <c r="J30" s="5"/>
      <c r="K30" s="5"/>
      <c r="L30" s="5"/>
      <c r="M30" s="5"/>
      <c r="N30" s="5"/>
      <c r="O30" s="5"/>
      <c r="P30" s="5"/>
      <c r="Q30" s="5"/>
      <c r="R30" s="5"/>
      <c r="S30" s="5"/>
      <c r="T30" s="5"/>
    </row>
    <row r="31" spans="1:20" x14ac:dyDescent="0.2">
      <c r="A31" s="5"/>
      <c r="B31" s="1"/>
      <c r="C31" s="116" t="s">
        <v>17</v>
      </c>
      <c r="D31" s="116"/>
      <c r="E31" s="116"/>
      <c r="F31" s="117" t="s">
        <v>98</v>
      </c>
      <c r="G31" s="118"/>
      <c r="H31" s="40"/>
      <c r="I31" s="3"/>
      <c r="J31" s="5"/>
      <c r="K31" s="5"/>
      <c r="L31" s="5"/>
      <c r="M31" s="5"/>
      <c r="N31" s="5"/>
      <c r="O31" s="5"/>
      <c r="P31" s="5"/>
      <c r="Q31" s="5"/>
      <c r="R31" s="5"/>
      <c r="S31" s="5"/>
      <c r="T31" s="5"/>
    </row>
    <row r="32" spans="1:20" ht="6" customHeight="1" x14ac:dyDescent="0.2">
      <c r="A32" s="5"/>
      <c r="B32" s="1"/>
      <c r="C32" s="34"/>
      <c r="D32" s="34"/>
      <c r="E32" s="34"/>
      <c r="F32" s="34"/>
      <c r="G32" s="34"/>
      <c r="H32" s="34"/>
      <c r="I32" s="3"/>
      <c r="J32" s="5"/>
      <c r="K32" s="5"/>
      <c r="L32" s="5"/>
      <c r="M32" s="15"/>
      <c r="N32" s="5"/>
      <c r="O32" s="5"/>
      <c r="P32" s="5"/>
      <c r="Q32" s="5"/>
      <c r="R32" s="5"/>
      <c r="S32" s="5"/>
      <c r="T32" s="5"/>
    </row>
    <row r="33" spans="1:20" ht="22.5" customHeight="1" x14ac:dyDescent="0.2">
      <c r="A33" s="5"/>
      <c r="B33" s="1"/>
      <c r="C33" s="116" t="s">
        <v>77</v>
      </c>
      <c r="D33" s="116"/>
      <c r="E33" s="116"/>
      <c r="F33" s="72">
        <v>0.15</v>
      </c>
      <c r="G33" s="122" t="s">
        <v>75</v>
      </c>
      <c r="H33" s="122"/>
      <c r="I33" s="123"/>
      <c r="J33" s="5"/>
      <c r="K33" s="5"/>
      <c r="L33" s="5"/>
      <c r="M33" s="14"/>
      <c r="N33" s="5"/>
      <c r="O33" s="5"/>
      <c r="P33" s="5"/>
      <c r="Q33" s="5"/>
      <c r="R33" s="5"/>
      <c r="S33" s="5"/>
      <c r="T33" s="5"/>
    </row>
    <row r="34" spans="1:20" ht="6" customHeight="1" x14ac:dyDescent="0.2">
      <c r="A34" s="5"/>
      <c r="B34" s="1"/>
      <c r="C34" s="34"/>
      <c r="D34" s="34"/>
      <c r="E34" s="34"/>
      <c r="F34" s="41"/>
      <c r="G34" s="34"/>
      <c r="H34" s="34"/>
      <c r="I34" s="3"/>
      <c r="J34" s="5"/>
      <c r="K34" s="5"/>
      <c r="L34" s="16"/>
      <c r="M34" s="5"/>
      <c r="N34" s="5"/>
      <c r="O34" s="5"/>
      <c r="P34" s="5"/>
      <c r="Q34" s="5"/>
      <c r="R34" s="5"/>
      <c r="S34" s="5"/>
      <c r="T34" s="5"/>
    </row>
    <row r="35" spans="1:20" x14ac:dyDescent="0.2">
      <c r="A35" s="5"/>
      <c r="B35" s="1"/>
      <c r="C35" s="116" t="s">
        <v>108</v>
      </c>
      <c r="D35" s="116"/>
      <c r="E35" s="116"/>
      <c r="F35" s="134">
        <f>G28*(1+F33)</f>
        <v>0</v>
      </c>
      <c r="G35" s="34" t="str">
        <f>$P$16</f>
        <v>ft³</v>
      </c>
      <c r="H35" s="34"/>
      <c r="I35" s="3"/>
      <c r="J35" s="5"/>
      <c r="K35" s="5"/>
      <c r="L35" s="5"/>
      <c r="M35" s="5"/>
      <c r="N35" s="5"/>
      <c r="O35" s="5"/>
      <c r="P35" s="5"/>
      <c r="Q35" s="5"/>
      <c r="R35" s="5"/>
      <c r="S35" s="5"/>
      <c r="T35" s="5"/>
    </row>
    <row r="36" spans="1:20" ht="6" customHeight="1" x14ac:dyDescent="0.2">
      <c r="A36" s="5"/>
      <c r="B36" s="1"/>
      <c r="C36" s="34"/>
      <c r="D36" s="34"/>
      <c r="E36" s="34"/>
      <c r="F36" s="41"/>
      <c r="G36" s="34"/>
      <c r="H36" s="34"/>
      <c r="I36" s="3"/>
      <c r="J36" s="5"/>
      <c r="K36" s="5"/>
      <c r="L36" s="5"/>
      <c r="M36" s="5"/>
      <c r="N36" s="5"/>
      <c r="O36" s="5"/>
      <c r="P36" s="5"/>
      <c r="Q36" s="5"/>
      <c r="R36" s="5"/>
      <c r="S36" s="5"/>
      <c r="T36" s="5"/>
    </row>
    <row r="37" spans="1:20" x14ac:dyDescent="0.2">
      <c r="A37" s="5"/>
      <c r="B37" s="1"/>
      <c r="C37" s="116" t="s">
        <v>107</v>
      </c>
      <c r="D37" s="116"/>
      <c r="E37" s="116"/>
      <c r="F37" s="135">
        <f>ROUNDUP((F35/_xlfn.XLOOKUP(F31,L4:L13,O4:O13,,0,1)),0)</f>
        <v>0</v>
      </c>
      <c r="G37" s="37" t="s">
        <v>9</v>
      </c>
      <c r="H37" s="34"/>
      <c r="I37" s="3"/>
      <c r="J37" s="5"/>
      <c r="K37" s="5"/>
      <c r="L37" s="5"/>
      <c r="M37" s="5"/>
      <c r="N37" s="5"/>
      <c r="O37" s="5"/>
      <c r="P37" s="5"/>
      <c r="Q37" s="5"/>
      <c r="R37" s="5"/>
      <c r="S37" s="5"/>
      <c r="T37" s="5"/>
    </row>
    <row r="38" spans="1:20" x14ac:dyDescent="0.2">
      <c r="A38" s="5"/>
      <c r="B38" s="1"/>
      <c r="C38" s="42"/>
      <c r="D38" s="119" t="s">
        <v>24</v>
      </c>
      <c r="E38" s="119"/>
      <c r="F38" s="41"/>
      <c r="G38" s="120" t="s">
        <v>73</v>
      </c>
      <c r="H38" s="120"/>
      <c r="I38" s="121"/>
      <c r="J38" s="5"/>
      <c r="K38" s="5"/>
      <c r="L38" s="5"/>
      <c r="M38" s="5"/>
      <c r="N38" s="5"/>
      <c r="O38" s="5"/>
      <c r="P38" s="5"/>
      <c r="Q38" s="5"/>
      <c r="R38" s="5"/>
      <c r="S38" s="5"/>
      <c r="T38" s="5"/>
    </row>
    <row r="39" spans="1:20" ht="6" customHeight="1" x14ac:dyDescent="0.2">
      <c r="A39" s="5"/>
      <c r="B39" s="1"/>
      <c r="C39" s="34"/>
      <c r="D39" s="34"/>
      <c r="E39" s="34"/>
      <c r="F39" s="41"/>
      <c r="G39" s="120"/>
      <c r="H39" s="120"/>
      <c r="I39" s="121"/>
      <c r="J39" s="5"/>
      <c r="K39" s="5"/>
      <c r="L39" s="5"/>
      <c r="M39" s="5"/>
      <c r="N39" s="5"/>
      <c r="O39" s="5"/>
      <c r="P39" s="5"/>
      <c r="Q39" s="5"/>
      <c r="R39" s="5"/>
      <c r="S39" s="5"/>
      <c r="T39" s="5"/>
    </row>
    <row r="40" spans="1:20" x14ac:dyDescent="0.2">
      <c r="A40" s="5"/>
      <c r="B40" s="1"/>
      <c r="C40" s="34"/>
      <c r="D40" s="116" t="s">
        <v>80</v>
      </c>
      <c r="E40" s="116"/>
      <c r="F40" s="109" t="str">
        <f>_xlfn.XLOOKUP(F31,L4:L13,M4:M13, ,0,1)</f>
        <v>GP142K</v>
      </c>
      <c r="G40" s="120"/>
      <c r="H40" s="120"/>
      <c r="I40" s="121"/>
      <c r="J40" s="5"/>
      <c r="K40" s="5"/>
      <c r="L40" s="5"/>
      <c r="M40" s="5"/>
      <c r="N40" s="5"/>
      <c r="O40" s="5"/>
      <c r="P40" s="5"/>
      <c r="Q40" s="5"/>
      <c r="R40" s="5"/>
      <c r="S40" s="5"/>
      <c r="T40" s="5"/>
    </row>
    <row r="41" spans="1:20" ht="6" customHeight="1" x14ac:dyDescent="0.2">
      <c r="A41" s="5"/>
      <c r="B41" s="1"/>
      <c r="C41" s="2"/>
      <c r="D41" s="4"/>
      <c r="E41" s="4"/>
      <c r="F41" s="4"/>
      <c r="G41" s="2"/>
      <c r="H41" s="2"/>
      <c r="I41" s="3"/>
      <c r="J41" s="5"/>
      <c r="K41" s="5"/>
      <c r="L41" s="5"/>
      <c r="M41" s="5"/>
      <c r="N41" s="5"/>
      <c r="O41" s="5"/>
      <c r="P41" s="5"/>
      <c r="Q41" s="5"/>
      <c r="R41" s="5"/>
      <c r="S41" s="5"/>
      <c r="T41" s="5"/>
    </row>
    <row r="42" spans="1:20" ht="41.1" customHeight="1" x14ac:dyDescent="0.2">
      <c r="A42" s="5"/>
      <c r="B42" s="112" t="s">
        <v>70</v>
      </c>
      <c r="C42" s="113"/>
      <c r="D42" s="113"/>
      <c r="E42" s="113"/>
      <c r="F42" s="113"/>
      <c r="G42" s="113"/>
      <c r="H42" s="113"/>
      <c r="I42" s="114"/>
      <c r="J42" s="5"/>
      <c r="K42" s="5"/>
      <c r="L42" s="5"/>
      <c r="M42" s="5"/>
      <c r="N42" s="5"/>
      <c r="O42" s="5"/>
      <c r="P42" s="5"/>
      <c r="Q42" s="5"/>
      <c r="R42" s="5"/>
      <c r="S42" s="5"/>
      <c r="T42" s="5"/>
    </row>
    <row r="43" spans="1:20" x14ac:dyDescent="0.2">
      <c r="A43" s="5"/>
      <c r="B43" s="5"/>
      <c r="C43" s="5"/>
      <c r="D43" s="5"/>
      <c r="E43" s="5"/>
      <c r="F43" s="5"/>
      <c r="G43" s="124" t="s">
        <v>106</v>
      </c>
      <c r="H43" s="124"/>
      <c r="I43" s="124"/>
      <c r="J43" s="124"/>
      <c r="K43" s="5"/>
      <c r="L43" s="5"/>
      <c r="M43" s="5"/>
      <c r="N43" s="5"/>
      <c r="O43" s="5"/>
      <c r="P43" s="5"/>
      <c r="Q43" s="5"/>
      <c r="R43" s="5"/>
      <c r="S43" s="5"/>
      <c r="T43" s="5"/>
    </row>
    <row r="44" spans="1:20" x14ac:dyDescent="0.2">
      <c r="A44" s="5"/>
      <c r="B44" s="5"/>
      <c r="C44" s="5"/>
      <c r="D44" s="5"/>
      <c r="E44" s="5"/>
      <c r="F44" s="5"/>
      <c r="G44" s="5"/>
      <c r="H44" s="5"/>
      <c r="I44" s="5"/>
      <c r="J44" s="5"/>
      <c r="K44" s="5"/>
      <c r="L44" s="5"/>
      <c r="M44" s="5"/>
      <c r="N44" s="5"/>
      <c r="O44" s="5"/>
      <c r="P44" s="5"/>
      <c r="Q44" s="5"/>
      <c r="R44" s="5"/>
      <c r="S44" s="5"/>
      <c r="T44" s="5"/>
    </row>
    <row r="45" spans="1:20" x14ac:dyDescent="0.2">
      <c r="A45" s="5"/>
      <c r="B45" s="5"/>
      <c r="C45" s="5"/>
      <c r="D45" s="5"/>
      <c r="E45" s="5"/>
      <c r="F45" s="5"/>
      <c r="G45" s="5"/>
      <c r="H45" s="5"/>
      <c r="I45" s="5"/>
      <c r="J45" s="5"/>
      <c r="K45" s="5"/>
      <c r="L45" s="5"/>
      <c r="M45" s="5"/>
      <c r="N45" s="5"/>
      <c r="O45" s="5"/>
      <c r="P45" s="5"/>
      <c r="Q45" s="5"/>
      <c r="R45" s="5"/>
      <c r="S45" s="5"/>
      <c r="T45" s="5"/>
    </row>
    <row r="46" spans="1:20" ht="25.5" x14ac:dyDescent="0.2">
      <c r="A46" s="5"/>
      <c r="B46" s="5"/>
      <c r="C46" s="5"/>
      <c r="D46" s="5"/>
      <c r="E46" s="5"/>
      <c r="F46" s="5"/>
      <c r="G46" s="5"/>
      <c r="H46" s="5"/>
      <c r="I46" s="5"/>
      <c r="J46" s="5"/>
      <c r="K46" s="5"/>
      <c r="L46" s="7"/>
      <c r="M46" s="8" t="s">
        <v>23</v>
      </c>
      <c r="N46" s="8" t="s">
        <v>22</v>
      </c>
      <c r="O46" s="17"/>
      <c r="P46" s="5"/>
      <c r="Q46" s="7"/>
      <c r="R46" s="5"/>
      <c r="S46" s="5"/>
      <c r="T46" s="5"/>
    </row>
    <row r="47" spans="1:20" x14ac:dyDescent="0.2">
      <c r="A47" s="5"/>
      <c r="B47" s="5"/>
      <c r="C47" s="5"/>
      <c r="D47" s="5"/>
      <c r="E47" s="5"/>
      <c r="F47" s="5"/>
      <c r="G47" s="5"/>
      <c r="H47" s="5"/>
      <c r="I47" s="5"/>
      <c r="J47" s="5"/>
      <c r="K47" s="5"/>
      <c r="L47" s="5" t="s">
        <v>20</v>
      </c>
      <c r="M47" s="5" t="s">
        <v>50</v>
      </c>
      <c r="N47" s="9">
        <v>4343</v>
      </c>
      <c r="O47" s="22">
        <f t="shared" ref="O47:O53" si="3">N47/$Q$16</f>
        <v>0.15337159757142493</v>
      </c>
      <c r="P47" s="5"/>
      <c r="Q47" s="5"/>
      <c r="R47" s="5"/>
      <c r="S47" s="5"/>
      <c r="T47" s="5"/>
    </row>
    <row r="48" spans="1:20" x14ac:dyDescent="0.2">
      <c r="A48" s="5"/>
      <c r="B48" s="5"/>
      <c r="C48" s="5"/>
      <c r="D48" s="5"/>
      <c r="E48" s="5"/>
      <c r="F48" s="5"/>
      <c r="G48" s="5"/>
      <c r="H48" s="5"/>
      <c r="I48" s="5"/>
      <c r="J48" s="5"/>
      <c r="K48" s="5"/>
      <c r="L48" s="5" t="s">
        <v>39</v>
      </c>
      <c r="M48" s="5" t="s">
        <v>52</v>
      </c>
      <c r="N48" s="9">
        <v>13372</v>
      </c>
      <c r="O48" s="22">
        <f t="shared" si="3"/>
        <v>0.47222772339974539</v>
      </c>
      <c r="P48" s="5"/>
      <c r="Q48" s="5"/>
      <c r="R48" s="5"/>
      <c r="S48" s="5"/>
      <c r="T48" s="5"/>
    </row>
    <row r="49" spans="1:20" x14ac:dyDescent="0.2">
      <c r="A49" s="5"/>
      <c r="B49" s="5"/>
      <c r="C49" s="5"/>
      <c r="D49" s="5"/>
      <c r="E49" s="5"/>
      <c r="F49" s="5"/>
      <c r="G49" s="5"/>
      <c r="H49" s="5"/>
      <c r="I49" s="5"/>
      <c r="J49" s="5"/>
      <c r="K49" s="5"/>
      <c r="L49" s="5" t="s">
        <v>40</v>
      </c>
      <c r="M49" s="5" t="s">
        <v>51</v>
      </c>
      <c r="N49" s="9">
        <v>3064</v>
      </c>
      <c r="O49" s="22">
        <f t="shared" si="3"/>
        <v>0.10820413883464103</v>
      </c>
      <c r="P49" s="5"/>
      <c r="Q49" s="5"/>
      <c r="R49" s="5"/>
      <c r="S49" s="5"/>
      <c r="T49" s="5"/>
    </row>
    <row r="50" spans="1:20" x14ac:dyDescent="0.2">
      <c r="A50" s="5"/>
      <c r="B50" s="5"/>
      <c r="C50" s="5"/>
      <c r="D50" s="5"/>
      <c r="E50" s="5"/>
      <c r="F50" s="5"/>
      <c r="G50" s="5"/>
      <c r="H50" s="5"/>
      <c r="I50" s="5"/>
      <c r="J50" s="5"/>
      <c r="K50" s="5"/>
      <c r="L50" s="5" t="s">
        <v>58</v>
      </c>
      <c r="M50" s="108" t="s">
        <v>95</v>
      </c>
      <c r="N50" s="9">
        <v>4261</v>
      </c>
      <c r="O50" s="22">
        <f t="shared" si="3"/>
        <v>0.15047579490026286</v>
      </c>
      <c r="P50" s="5"/>
      <c r="Q50" s="5"/>
      <c r="R50" s="5"/>
      <c r="S50" s="5"/>
      <c r="T50" s="5"/>
    </row>
    <row r="51" spans="1:20" x14ac:dyDescent="0.2">
      <c r="A51" s="5"/>
      <c r="B51" s="5"/>
      <c r="C51" s="5"/>
      <c r="D51" s="5"/>
      <c r="E51" s="5"/>
      <c r="F51" s="5"/>
      <c r="G51" s="5"/>
      <c r="H51" s="5"/>
      <c r="I51" s="5"/>
      <c r="J51" s="5"/>
      <c r="K51" s="5"/>
      <c r="L51" s="5" t="s">
        <v>42</v>
      </c>
      <c r="M51" s="5" t="s">
        <v>49</v>
      </c>
      <c r="N51" s="9">
        <v>1966</v>
      </c>
      <c r="O51" s="22">
        <f t="shared" si="3"/>
        <v>6.9428634774446565E-2</v>
      </c>
      <c r="P51" s="5"/>
      <c r="Q51" s="5"/>
      <c r="S51" s="5"/>
      <c r="T51" s="5"/>
    </row>
    <row r="52" spans="1:20" x14ac:dyDescent="0.2">
      <c r="L52" s="5" t="s">
        <v>18</v>
      </c>
      <c r="M52" s="5" t="s">
        <v>54</v>
      </c>
      <c r="N52" s="9">
        <v>45307</v>
      </c>
      <c r="O52" s="22">
        <f t="shared" si="3"/>
        <v>1.6000016051504835</v>
      </c>
      <c r="P52" s="5"/>
      <c r="Q52" s="5"/>
    </row>
    <row r="53" spans="1:20" x14ac:dyDescent="0.2">
      <c r="L53" s="108" t="s">
        <v>94</v>
      </c>
      <c r="M53" s="5" t="s">
        <v>59</v>
      </c>
      <c r="N53" s="9">
        <v>62297</v>
      </c>
      <c r="O53" s="22">
        <f t="shared" si="3"/>
        <v>2.1999977927485745</v>
      </c>
      <c r="P53" s="5"/>
      <c r="Q53" s="5"/>
    </row>
    <row r="54" spans="1:20" x14ac:dyDescent="0.2">
      <c r="L54" s="108" t="s">
        <v>93</v>
      </c>
      <c r="M54" s="5"/>
      <c r="N54" s="9"/>
      <c r="O54" s="22"/>
      <c r="P54" s="5"/>
      <c r="Q54" s="5"/>
    </row>
    <row r="55" spans="1:20" x14ac:dyDescent="0.2">
      <c r="L55" s="5" t="s">
        <v>19</v>
      </c>
      <c r="M55" s="5" t="s">
        <v>55</v>
      </c>
      <c r="N55" s="9">
        <v>45307</v>
      </c>
      <c r="O55" s="22">
        <f>N55/$Q$16</f>
        <v>1.6000016051504835</v>
      </c>
      <c r="P55" s="5"/>
      <c r="Q55" s="5"/>
    </row>
    <row r="56" spans="1:20" x14ac:dyDescent="0.2">
      <c r="L56" s="5" t="s">
        <v>37</v>
      </c>
      <c r="M56" s="5" t="s">
        <v>56</v>
      </c>
      <c r="N56" s="9">
        <v>67960.432000000001</v>
      </c>
      <c r="O56" s="22">
        <f>N56/$Q$16</f>
        <v>2.4000000063283879</v>
      </c>
      <c r="P56" s="5"/>
      <c r="Q56" s="5"/>
    </row>
    <row r="57" spans="1:20" x14ac:dyDescent="0.2">
      <c r="L57" s="5"/>
      <c r="M57" s="5"/>
      <c r="N57" s="5"/>
      <c r="O57" s="5"/>
      <c r="P57" s="5"/>
      <c r="Q57" s="5"/>
    </row>
    <row r="58" spans="1:20" x14ac:dyDescent="0.2">
      <c r="L58" s="10" t="s">
        <v>31</v>
      </c>
      <c r="M58" s="81">
        <v>4</v>
      </c>
      <c r="N58" s="81" t="str">
        <f>VLOOKUP(M58,M59:P63,2)</f>
        <v>in</v>
      </c>
      <c r="O58" s="81" t="str">
        <f>VLOOKUP(M58,M59:P63,3)</f>
        <v>in²</v>
      </c>
      <c r="P58" s="81" t="str">
        <f>VLOOKUP(M58,M59:P63,4)</f>
        <v>in³</v>
      </c>
      <c r="Q58" s="10">
        <f>VLOOKUP(M58,M59:Q63,5)</f>
        <v>16.387063999999999</v>
      </c>
    </row>
    <row r="59" spans="1:20" x14ac:dyDescent="0.2">
      <c r="L59" s="11" t="s">
        <v>30</v>
      </c>
      <c r="M59" s="82">
        <v>1</v>
      </c>
      <c r="N59" s="82" t="s">
        <v>6</v>
      </c>
      <c r="O59" s="83" t="s">
        <v>65</v>
      </c>
      <c r="P59" s="84" t="s">
        <v>63</v>
      </c>
      <c r="Q59" s="18">
        <v>1</v>
      </c>
    </row>
    <row r="60" spans="1:20" x14ac:dyDescent="0.2">
      <c r="L60" s="12" t="s">
        <v>27</v>
      </c>
      <c r="M60" s="85">
        <v>2</v>
      </c>
      <c r="N60" s="85" t="s">
        <v>29</v>
      </c>
      <c r="O60" s="86" t="s">
        <v>66</v>
      </c>
      <c r="P60" s="87" t="s">
        <v>64</v>
      </c>
      <c r="Q60" s="19">
        <v>1000000</v>
      </c>
    </row>
    <row r="61" spans="1:20" x14ac:dyDescent="0.2">
      <c r="L61" s="12" t="s">
        <v>26</v>
      </c>
      <c r="M61" s="85">
        <v>3</v>
      </c>
      <c r="N61" s="85" t="s">
        <v>28</v>
      </c>
      <c r="O61" s="86" t="s">
        <v>67</v>
      </c>
      <c r="P61" s="87" t="s">
        <v>62</v>
      </c>
      <c r="Q61" s="19">
        <v>1E-3</v>
      </c>
    </row>
    <row r="62" spans="1:20" ht="14.25" x14ac:dyDescent="0.2">
      <c r="L62" s="12" t="s">
        <v>32</v>
      </c>
      <c r="M62" s="85">
        <v>4</v>
      </c>
      <c r="N62" s="85" t="s">
        <v>34</v>
      </c>
      <c r="O62" s="86" t="s">
        <v>68</v>
      </c>
      <c r="P62" s="87" t="s">
        <v>60</v>
      </c>
      <c r="Q62" s="20">
        <v>16.387063999999999</v>
      </c>
    </row>
    <row r="63" spans="1:20" x14ac:dyDescent="0.2">
      <c r="L63" s="13" t="s">
        <v>33</v>
      </c>
      <c r="M63" s="88">
        <v>5</v>
      </c>
      <c r="N63" s="88" t="s">
        <v>35</v>
      </c>
      <c r="O63" s="89" t="s">
        <v>69</v>
      </c>
      <c r="P63" s="90" t="s">
        <v>61</v>
      </c>
      <c r="Q63" s="21">
        <v>28316.846592000002</v>
      </c>
    </row>
  </sheetData>
  <sheetProtection algorithmName="SHA-512" hashValue="SseEgRSXmH3s510cAYD3yrAul8bi0a6xjGOK8y6pbbskRz0PZ/F4vBPuiATMaTGyIXABgLj83GM6HXTJ9PPLQw==" saltValue="HO+lb9ILo1oBR0B8uUDhqQ==" spinCount="100000" sheet="1" formatCells="0" selectLockedCells="1" autoFilter="0"/>
  <mergeCells count="13">
    <mergeCell ref="B18:E18"/>
    <mergeCell ref="G43:J43"/>
    <mergeCell ref="B42:I42"/>
    <mergeCell ref="D28:F28"/>
    <mergeCell ref="C35:E35"/>
    <mergeCell ref="C37:E37"/>
    <mergeCell ref="D40:E40"/>
    <mergeCell ref="C33:E33"/>
    <mergeCell ref="C31:E31"/>
    <mergeCell ref="F31:G31"/>
    <mergeCell ref="D38:E38"/>
    <mergeCell ref="G38:I40"/>
    <mergeCell ref="G33:I33"/>
  </mergeCells>
  <phoneticPr fontId="6" type="noConversion"/>
  <dataValidations count="2">
    <dataValidation type="list" allowBlank="1" showInputMessage="1" showErrorMessage="1" sqref="L29" xr:uid="{00000000-0002-0000-0000-000000000000}">
      <formula1>#REF!</formula1>
    </dataValidation>
    <dataValidation type="list" allowBlank="1" showInputMessage="1" showErrorMessage="1" sqref="F31:G31" xr:uid="{A08BF035-CAAC-49FA-AD0A-B48D28F2A8B4}">
      <formula1>$L$4:$L$13</formula1>
    </dataValidation>
  </dataValidations>
  <printOptions horizontalCentered="1"/>
  <pageMargins left="0.25" right="0.25" top="0.5" bottom="0.75" header="0" footer="0"/>
  <pageSetup scale="105" orientation="portrait" verticalDpi="4294967293" r:id="rId1"/>
  <headerFooter alignWithMargins="0"/>
  <drawing r:id="rId2"/>
  <legacyDrawing r:id="rId3"/>
  <oleObjects>
    <mc:AlternateContent xmlns:mc="http://schemas.openxmlformats.org/markup-compatibility/2006">
      <mc:Choice Requires="x14">
        <oleObject progId="Visio.Drawing.6" shapeId="2062" r:id="rId4">
          <objectPr defaultSize="0" autoPict="0" r:id="rId5">
            <anchor moveWithCells="1">
              <from>
                <xdr:col>1</xdr:col>
                <xdr:colOff>219075</xdr:colOff>
                <xdr:row>3</xdr:row>
                <xdr:rowOff>161925</xdr:rowOff>
              </from>
              <to>
                <xdr:col>8</xdr:col>
                <xdr:colOff>114300</xdr:colOff>
                <xdr:row>15</xdr:row>
                <xdr:rowOff>161925</xdr:rowOff>
              </to>
            </anchor>
          </objectPr>
        </oleObject>
      </mc:Choice>
      <mc:Fallback>
        <oleObject progId="Visio.Drawing.6" shapeId="2062" r:id="rId4"/>
      </mc:Fallback>
    </mc:AlternateContent>
  </oleObjects>
  <mc:AlternateContent xmlns:mc="http://schemas.openxmlformats.org/markup-compatibility/2006">
    <mc:Choice Requires="x14">
      <controls>
        <mc:AlternateContent xmlns:mc="http://schemas.openxmlformats.org/markup-compatibility/2006">
          <mc:Choice Requires="x14">
            <control shapeId="2059" r:id="rId6" name="Option Button 11">
              <controlPr locked="0" defaultSize="0" autoFill="0" autoLine="0" autoPict="0">
                <anchor moveWithCells="1">
                  <from>
                    <xdr:col>4</xdr:col>
                    <xdr:colOff>47625</xdr:colOff>
                    <xdr:row>15</xdr:row>
                    <xdr:rowOff>123825</xdr:rowOff>
                  </from>
                  <to>
                    <xdr:col>4</xdr:col>
                    <xdr:colOff>857250</xdr:colOff>
                    <xdr:row>17</xdr:row>
                    <xdr:rowOff>28575</xdr:rowOff>
                  </to>
                </anchor>
              </controlPr>
            </control>
          </mc:Choice>
        </mc:AlternateContent>
        <mc:AlternateContent xmlns:mc="http://schemas.openxmlformats.org/markup-compatibility/2006">
          <mc:Choice Requires="x14">
            <control shapeId="2060" r:id="rId7" name="Option Button 12">
              <controlPr locked="0" defaultSize="0" autoFill="0" autoLine="0" autoPict="0">
                <anchor moveWithCells="1">
                  <from>
                    <xdr:col>5</xdr:col>
                    <xdr:colOff>9525</xdr:colOff>
                    <xdr:row>15</xdr:row>
                    <xdr:rowOff>85725</xdr:rowOff>
                  </from>
                  <to>
                    <xdr:col>5</xdr:col>
                    <xdr:colOff>581025</xdr:colOff>
                    <xdr:row>17</xdr:row>
                    <xdr:rowOff>66675</xdr:rowOff>
                  </to>
                </anchor>
              </controlPr>
            </control>
          </mc:Choice>
        </mc:AlternateContent>
        <mc:AlternateContent xmlns:mc="http://schemas.openxmlformats.org/markup-compatibility/2006">
          <mc:Choice Requires="x14">
            <control shapeId="2061" r:id="rId8" name="Option Button 13">
              <controlPr locked="0" defaultSize="0" autoFill="0" autoLine="0" autoPict="0">
                <anchor moveWithCells="1">
                  <from>
                    <xdr:col>3</xdr:col>
                    <xdr:colOff>114300</xdr:colOff>
                    <xdr:row>15</xdr:row>
                    <xdr:rowOff>123825</xdr:rowOff>
                  </from>
                  <to>
                    <xdr:col>3</xdr:col>
                    <xdr:colOff>809625</xdr:colOff>
                    <xdr:row>17</xdr:row>
                    <xdr:rowOff>38100</xdr:rowOff>
                  </to>
                </anchor>
              </controlPr>
            </control>
          </mc:Choice>
        </mc:AlternateContent>
        <mc:AlternateContent xmlns:mc="http://schemas.openxmlformats.org/markup-compatibility/2006">
          <mc:Choice Requires="x14">
            <control shapeId="2063" r:id="rId9" name="Option Button 15">
              <controlPr locked="0" defaultSize="0" autoFill="0" autoLine="0" autoPict="0">
                <anchor moveWithCells="1">
                  <from>
                    <xdr:col>5</xdr:col>
                    <xdr:colOff>704850</xdr:colOff>
                    <xdr:row>15</xdr:row>
                    <xdr:rowOff>85725</xdr:rowOff>
                  </from>
                  <to>
                    <xdr:col>6</xdr:col>
                    <xdr:colOff>342900</xdr:colOff>
                    <xdr:row>17</xdr:row>
                    <xdr:rowOff>66675</xdr:rowOff>
                  </to>
                </anchor>
              </controlPr>
            </control>
          </mc:Choice>
        </mc:AlternateContent>
        <mc:AlternateContent xmlns:mc="http://schemas.openxmlformats.org/markup-compatibility/2006">
          <mc:Choice Requires="x14">
            <control shapeId="2064" r:id="rId10" name="Option Button 16">
              <controlPr locked="0" defaultSize="0" autoFill="0" autoLine="0" autoPict="0">
                <anchor moveWithCells="1">
                  <from>
                    <xdr:col>6</xdr:col>
                    <xdr:colOff>419100</xdr:colOff>
                    <xdr:row>15</xdr:row>
                    <xdr:rowOff>85725</xdr:rowOff>
                  </from>
                  <to>
                    <xdr:col>7</xdr:col>
                    <xdr:colOff>9525</xdr:colOff>
                    <xdr:row>17</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62"/>
  <sheetViews>
    <sheetView showGridLines="0" view="pageBreakPreview" topLeftCell="A3" zoomScale="175" zoomScaleNormal="130" zoomScaleSheetLayoutView="175" workbookViewId="0">
      <selection activeCell="D22" sqref="D22"/>
    </sheetView>
  </sheetViews>
  <sheetFormatPr defaultRowHeight="12.75" x14ac:dyDescent="0.2"/>
  <cols>
    <col min="1" max="2" width="2.7109375" customWidth="1"/>
    <col min="3" max="3" width="11.28515625" customWidth="1"/>
    <col min="4" max="4" width="8.7109375" customWidth="1"/>
    <col min="6" max="6" width="8.7109375" customWidth="1"/>
    <col min="7" max="7" width="7.140625" customWidth="1"/>
    <col min="8" max="10" width="7.7109375" customWidth="1"/>
    <col min="11" max="12" width="2.7109375" customWidth="1"/>
    <col min="13" max="17" width="9.140625" hidden="1" customWidth="1"/>
    <col min="18" max="18" width="29.28515625" hidden="1" customWidth="1"/>
    <col min="19" max="21" width="9.140625" hidden="1" customWidth="1"/>
    <col min="22" max="22" width="9.140625" customWidth="1"/>
  </cols>
  <sheetData>
    <row r="1" spans="1:26" ht="39.950000000000003" customHeight="1" x14ac:dyDescent="0.2">
      <c r="B1" s="46"/>
      <c r="C1" s="47"/>
      <c r="D1" s="47"/>
      <c r="E1" s="47"/>
      <c r="F1" s="47"/>
      <c r="G1" s="47"/>
      <c r="H1" s="47"/>
      <c r="I1" s="47"/>
      <c r="J1" s="47"/>
      <c r="K1" s="48"/>
    </row>
    <row r="2" spans="1:26" ht="4.5" customHeight="1" x14ac:dyDescent="0.2">
      <c r="A2" s="5"/>
      <c r="B2" s="49"/>
      <c r="C2" s="50"/>
      <c r="D2" s="50"/>
      <c r="E2" s="50"/>
      <c r="F2" s="50"/>
      <c r="G2" s="50"/>
      <c r="H2" s="50"/>
      <c r="I2" s="50"/>
      <c r="J2" s="50"/>
      <c r="K2" s="51"/>
      <c r="L2" s="5"/>
      <c r="M2" s="5"/>
      <c r="N2" s="5"/>
      <c r="O2" s="5"/>
      <c r="P2" s="5"/>
      <c r="Q2" s="5"/>
      <c r="R2" s="5"/>
      <c r="S2" s="5"/>
      <c r="T2" s="5"/>
      <c r="U2" s="5"/>
      <c r="V2" s="5"/>
      <c r="W2" s="5"/>
      <c r="X2" s="5"/>
      <c r="Y2" s="5"/>
      <c r="Z2" s="5"/>
    </row>
    <row r="3" spans="1:26" ht="36" customHeight="1" x14ac:dyDescent="0.2">
      <c r="A3" s="5"/>
      <c r="B3" s="49"/>
      <c r="C3" s="130" t="s">
        <v>81</v>
      </c>
      <c r="D3" s="130"/>
      <c r="E3" s="130"/>
      <c r="F3" s="130"/>
      <c r="G3" s="130"/>
      <c r="H3" s="130"/>
      <c r="I3" s="130"/>
      <c r="J3" s="130"/>
      <c r="K3" s="52"/>
      <c r="L3" s="5"/>
      <c r="M3" s="5"/>
      <c r="N3" s="5"/>
      <c r="O3" s="5"/>
      <c r="P3" s="5"/>
      <c r="Q3" s="5"/>
      <c r="R3" s="5"/>
      <c r="S3" s="5"/>
      <c r="T3" s="5"/>
      <c r="U3" s="5"/>
      <c r="V3" s="5"/>
      <c r="W3" s="5"/>
      <c r="X3" s="5"/>
      <c r="Y3" s="5"/>
      <c r="Z3" s="5"/>
    </row>
    <row r="4" spans="1:26" ht="3" customHeight="1" x14ac:dyDescent="0.2">
      <c r="A4" s="5"/>
      <c r="B4" s="53"/>
      <c r="C4" s="54"/>
      <c r="D4" s="54"/>
      <c r="E4" s="54"/>
      <c r="F4" s="54"/>
      <c r="G4" s="54"/>
      <c r="H4" s="54"/>
      <c r="I4" s="54"/>
      <c r="J4" s="54"/>
      <c r="K4" s="52"/>
      <c r="L4" s="5"/>
      <c r="M4" s="5"/>
      <c r="N4" s="5"/>
      <c r="O4" s="5"/>
      <c r="P4" s="5"/>
      <c r="Q4" s="5"/>
      <c r="R4" s="5"/>
      <c r="S4" s="5"/>
      <c r="T4" s="5"/>
      <c r="U4" s="5"/>
      <c r="V4" s="5"/>
      <c r="W4" s="5"/>
      <c r="X4" s="5"/>
      <c r="Y4" s="5"/>
      <c r="Z4" s="5"/>
    </row>
    <row r="5" spans="1:26" ht="5.25" customHeight="1" x14ac:dyDescent="0.2">
      <c r="A5" s="5"/>
      <c r="B5" s="53"/>
      <c r="C5" s="54"/>
      <c r="D5" s="54"/>
      <c r="E5" s="54"/>
      <c r="F5" s="54"/>
      <c r="G5" s="54"/>
      <c r="H5" s="54"/>
      <c r="I5" s="54"/>
      <c r="J5" s="54"/>
      <c r="K5" s="52"/>
      <c r="L5" s="5"/>
      <c r="M5" s="5"/>
      <c r="N5" s="5"/>
      <c r="O5" s="5"/>
      <c r="P5" s="5"/>
      <c r="Q5" s="5"/>
      <c r="R5" s="5"/>
      <c r="S5" s="5"/>
      <c r="T5" s="5"/>
      <c r="U5" s="5"/>
      <c r="V5" s="5"/>
      <c r="W5" s="5"/>
      <c r="X5" s="5"/>
      <c r="Y5" s="5"/>
      <c r="Z5" s="5"/>
    </row>
    <row r="6" spans="1:26" x14ac:dyDescent="0.2">
      <c r="A6" s="5"/>
      <c r="B6" s="53"/>
      <c r="C6" s="54"/>
      <c r="D6" s="54"/>
      <c r="E6" s="54"/>
      <c r="F6" s="54"/>
      <c r="G6" s="54"/>
      <c r="H6" s="54"/>
      <c r="I6" s="54"/>
      <c r="J6" s="54"/>
      <c r="K6" s="52"/>
      <c r="L6" s="5"/>
      <c r="M6" s="5"/>
      <c r="N6" s="5"/>
      <c r="O6" s="5"/>
      <c r="P6" s="5"/>
      <c r="Q6" s="5"/>
      <c r="R6" s="5"/>
      <c r="S6" s="5"/>
      <c r="T6" s="5"/>
      <c r="U6" s="5"/>
      <c r="V6" s="5"/>
      <c r="W6" s="5"/>
      <c r="X6" s="5"/>
      <c r="Y6" s="5"/>
      <c r="Z6" s="5"/>
    </row>
    <row r="7" spans="1:26" x14ac:dyDescent="0.2">
      <c r="A7" s="5"/>
      <c r="B7" s="53"/>
      <c r="C7" s="54"/>
      <c r="D7" s="54"/>
      <c r="E7" s="54"/>
      <c r="F7" s="54"/>
      <c r="G7" s="54"/>
      <c r="H7" s="54"/>
      <c r="I7" s="54"/>
      <c r="J7" s="54"/>
      <c r="K7" s="52"/>
      <c r="L7" s="5"/>
      <c r="M7" s="5"/>
      <c r="N7" s="5"/>
      <c r="O7" s="5"/>
      <c r="P7" s="5"/>
      <c r="Q7" s="5"/>
      <c r="R7" s="5"/>
      <c r="S7" s="5"/>
      <c r="T7" s="5"/>
      <c r="U7" s="5"/>
      <c r="V7" s="5"/>
      <c r="W7" s="5"/>
      <c r="X7" s="5"/>
      <c r="Y7" s="5"/>
      <c r="Z7" s="5"/>
    </row>
    <row r="8" spans="1:26" ht="25.5" x14ac:dyDescent="0.2">
      <c r="A8" s="5"/>
      <c r="B8" s="53"/>
      <c r="C8" s="54"/>
      <c r="D8" s="54"/>
      <c r="E8" s="54"/>
      <c r="F8" s="54"/>
      <c r="G8" s="54"/>
      <c r="H8" s="54"/>
      <c r="I8" s="54"/>
      <c r="J8" s="54"/>
      <c r="K8" s="52"/>
      <c r="L8" s="5"/>
      <c r="M8" s="5"/>
      <c r="N8" s="5"/>
      <c r="O8" s="5"/>
      <c r="P8" s="5"/>
      <c r="Q8" s="5"/>
      <c r="R8" s="7"/>
      <c r="S8" s="8" t="s">
        <v>23</v>
      </c>
      <c r="T8" s="8" t="s">
        <v>22</v>
      </c>
      <c r="U8" s="8" t="s">
        <v>46</v>
      </c>
      <c r="V8" s="5"/>
      <c r="W8" s="5"/>
      <c r="X8" s="5"/>
      <c r="Y8" s="5"/>
      <c r="Z8" s="5"/>
    </row>
    <row r="9" spans="1:26" x14ac:dyDescent="0.2">
      <c r="A9" s="5"/>
      <c r="B9" s="53"/>
      <c r="C9" s="55"/>
      <c r="D9" s="55"/>
      <c r="E9" s="55"/>
      <c r="F9" s="55"/>
      <c r="G9" s="55"/>
      <c r="H9" s="55"/>
      <c r="I9" s="55"/>
      <c r="J9" s="55"/>
      <c r="K9" s="56"/>
      <c r="L9" s="5"/>
      <c r="M9" s="5"/>
      <c r="N9" s="5"/>
      <c r="O9" s="5"/>
      <c r="P9" s="5"/>
      <c r="Q9" s="5"/>
      <c r="R9" s="5" t="s">
        <v>20</v>
      </c>
      <c r="S9" s="5" t="s">
        <v>50</v>
      </c>
      <c r="T9" s="9">
        <v>4343</v>
      </c>
      <c r="U9" s="23">
        <f>0.0610237441*T9</f>
        <v>265.02612062629998</v>
      </c>
      <c r="V9" s="5"/>
      <c r="W9" s="5"/>
      <c r="X9" s="5"/>
      <c r="Y9" s="5"/>
      <c r="Z9" s="5"/>
    </row>
    <row r="10" spans="1:26" x14ac:dyDescent="0.2">
      <c r="A10" s="5"/>
      <c r="B10" s="53"/>
      <c r="C10" s="55"/>
      <c r="D10" s="55"/>
      <c r="E10" s="55"/>
      <c r="F10" s="55"/>
      <c r="G10" s="55"/>
      <c r="H10" s="55"/>
      <c r="I10" s="55"/>
      <c r="J10" s="55"/>
      <c r="K10" s="56"/>
      <c r="L10" s="5"/>
      <c r="M10" s="5"/>
      <c r="N10" s="5"/>
      <c r="O10" s="5"/>
      <c r="P10" s="5"/>
      <c r="Q10" s="5"/>
      <c r="R10" s="5" t="s">
        <v>21</v>
      </c>
      <c r="S10" s="5" t="s">
        <v>53</v>
      </c>
      <c r="T10" s="9">
        <v>13110</v>
      </c>
      <c r="U10" s="23">
        <f t="shared" ref="U10:U18" si="0">0.0610237441*T10</f>
        <v>800.02128515100003</v>
      </c>
      <c r="V10" s="5"/>
      <c r="W10" s="5"/>
      <c r="X10" s="5"/>
      <c r="Y10" s="5"/>
      <c r="Z10" s="5"/>
    </row>
    <row r="11" spans="1:26" x14ac:dyDescent="0.2">
      <c r="A11" s="5"/>
      <c r="B11" s="53"/>
      <c r="C11" s="55"/>
      <c r="D11" s="55"/>
      <c r="E11" s="55"/>
      <c r="F11" s="55"/>
      <c r="G11" s="55"/>
      <c r="H11" s="55"/>
      <c r="I11" s="55"/>
      <c r="J11" s="55"/>
      <c r="K11" s="56"/>
      <c r="L11" s="5"/>
      <c r="M11" s="5"/>
      <c r="N11" s="5"/>
      <c r="O11" s="5"/>
      <c r="P11" s="5"/>
      <c r="Q11" s="5"/>
      <c r="R11" s="5" t="s">
        <v>39</v>
      </c>
      <c r="S11" s="5" t="s">
        <v>52</v>
      </c>
      <c r="T11" s="9">
        <v>13372</v>
      </c>
      <c r="U11" s="23">
        <f t="shared" si="0"/>
        <v>816.00950610519999</v>
      </c>
      <c r="V11" s="5"/>
      <c r="W11" s="5"/>
      <c r="X11" s="5"/>
      <c r="Y11" s="5"/>
      <c r="Z11" s="5"/>
    </row>
    <row r="12" spans="1:26" x14ac:dyDescent="0.2">
      <c r="A12" s="5"/>
      <c r="B12" s="53"/>
      <c r="C12" s="55"/>
      <c r="D12" s="57"/>
      <c r="E12" s="55"/>
      <c r="F12" s="55"/>
      <c r="G12" s="55"/>
      <c r="H12" s="55"/>
      <c r="I12" s="55"/>
      <c r="J12" s="55"/>
      <c r="K12" s="58"/>
      <c r="L12" s="5"/>
      <c r="M12" s="5"/>
      <c r="N12" s="5"/>
      <c r="O12" s="5"/>
      <c r="P12" s="5"/>
      <c r="Q12" s="5"/>
      <c r="R12" s="5" t="s">
        <v>40</v>
      </c>
      <c r="S12" s="5" t="s">
        <v>51</v>
      </c>
      <c r="T12" s="9">
        <v>3064</v>
      </c>
      <c r="U12" s="23">
        <f t="shared" si="0"/>
        <v>186.97675192239998</v>
      </c>
      <c r="V12" s="5"/>
      <c r="W12" s="5"/>
      <c r="X12" s="5"/>
      <c r="Y12" s="5"/>
      <c r="Z12" s="5"/>
    </row>
    <row r="13" spans="1:26" x14ac:dyDescent="0.2">
      <c r="A13" s="5"/>
      <c r="B13" s="53"/>
      <c r="C13" s="55"/>
      <c r="D13" s="55"/>
      <c r="E13" s="55"/>
      <c r="F13" s="55"/>
      <c r="G13" s="55"/>
      <c r="H13" s="55"/>
      <c r="I13" s="55"/>
      <c r="J13" s="55"/>
      <c r="K13" s="56"/>
      <c r="L13" s="5"/>
      <c r="M13" s="5"/>
      <c r="N13" s="5"/>
      <c r="O13" s="5"/>
      <c r="P13" s="5"/>
      <c r="Q13" s="5"/>
      <c r="R13" s="5" t="s">
        <v>41</v>
      </c>
      <c r="S13" s="5" t="s">
        <v>48</v>
      </c>
      <c r="T13" s="9">
        <v>4261</v>
      </c>
      <c r="U13" s="23">
        <f t="shared" si="0"/>
        <v>260.02217361009997</v>
      </c>
      <c r="V13" s="5"/>
      <c r="W13" s="5"/>
      <c r="X13" s="5"/>
      <c r="Y13" s="5"/>
      <c r="Z13" s="5"/>
    </row>
    <row r="14" spans="1:26" x14ac:dyDescent="0.2">
      <c r="A14" s="5"/>
      <c r="B14" s="53"/>
      <c r="C14" s="55"/>
      <c r="D14" s="55"/>
      <c r="E14" s="55"/>
      <c r="F14" s="55"/>
      <c r="G14" s="55"/>
      <c r="H14" s="55"/>
      <c r="I14" s="55"/>
      <c r="J14" s="55"/>
      <c r="K14" s="56"/>
      <c r="L14" s="5"/>
      <c r="M14" s="5"/>
      <c r="N14" s="5"/>
      <c r="O14" s="5"/>
      <c r="P14" s="5"/>
      <c r="Q14" s="5"/>
      <c r="R14" s="5" t="s">
        <v>42</v>
      </c>
      <c r="S14" s="5" t="s">
        <v>49</v>
      </c>
      <c r="T14" s="9">
        <v>1966</v>
      </c>
      <c r="U14" s="23">
        <f t="shared" si="0"/>
        <v>119.9726809006</v>
      </c>
      <c r="V14" s="5"/>
      <c r="W14" s="5"/>
      <c r="X14" s="5"/>
      <c r="Y14" s="5"/>
      <c r="Z14" s="5"/>
    </row>
    <row r="15" spans="1:26" x14ac:dyDescent="0.2">
      <c r="A15" s="5"/>
      <c r="B15" s="53"/>
      <c r="C15" s="55"/>
      <c r="D15" s="55"/>
      <c r="E15" s="55"/>
      <c r="F15" s="55"/>
      <c r="G15" s="55"/>
      <c r="H15" s="55"/>
      <c r="I15" s="55"/>
      <c r="J15" s="55"/>
      <c r="K15" s="56"/>
      <c r="L15" s="5"/>
      <c r="M15" s="5"/>
      <c r="N15" s="5"/>
      <c r="O15" s="5"/>
      <c r="P15" s="5"/>
      <c r="Q15" s="5"/>
      <c r="R15" s="5" t="s">
        <v>18</v>
      </c>
      <c r="S15" s="5" t="s">
        <v>54</v>
      </c>
      <c r="T15" s="9">
        <v>45307</v>
      </c>
      <c r="U15" s="23">
        <f t="shared" si="0"/>
        <v>2764.8027739386998</v>
      </c>
      <c r="V15" s="5"/>
      <c r="W15" s="5"/>
      <c r="X15" s="5"/>
      <c r="Y15" s="5"/>
      <c r="Z15" s="5"/>
    </row>
    <row r="16" spans="1:26" ht="8.25" customHeight="1" x14ac:dyDescent="0.2">
      <c r="A16" s="5"/>
      <c r="B16" s="53"/>
      <c r="C16" s="55"/>
      <c r="D16" s="55"/>
      <c r="E16" s="55"/>
      <c r="F16" s="55"/>
      <c r="G16" s="55"/>
      <c r="H16" s="55"/>
      <c r="I16" s="55"/>
      <c r="J16" s="55"/>
      <c r="K16" s="56"/>
      <c r="L16" s="5"/>
      <c r="M16" s="5"/>
      <c r="N16" s="5"/>
      <c r="O16" s="5"/>
      <c r="P16" s="5"/>
      <c r="Q16" s="5"/>
      <c r="R16" s="5" t="s">
        <v>19</v>
      </c>
      <c r="S16" s="5" t="s">
        <v>55</v>
      </c>
      <c r="T16" s="9">
        <v>45307</v>
      </c>
      <c r="U16" s="23">
        <f t="shared" si="0"/>
        <v>2764.8027739386998</v>
      </c>
      <c r="V16" s="5"/>
      <c r="W16" s="5"/>
      <c r="X16" s="5"/>
      <c r="Y16" s="5"/>
      <c r="Z16" s="5"/>
    </row>
    <row r="17" spans="1:26" ht="6.75" customHeight="1" x14ac:dyDescent="0.2">
      <c r="A17" s="5"/>
      <c r="B17" s="53"/>
      <c r="C17" s="55"/>
      <c r="D17" s="55"/>
      <c r="E17" s="55"/>
      <c r="F17" s="55"/>
      <c r="G17" s="55"/>
      <c r="H17" s="55"/>
      <c r="I17" s="55"/>
      <c r="J17" s="55"/>
      <c r="K17" s="58"/>
      <c r="L17" s="5"/>
      <c r="M17" s="5"/>
      <c r="N17" s="5"/>
      <c r="O17" s="5"/>
      <c r="P17" s="5"/>
      <c r="Q17" s="5"/>
      <c r="R17" s="5" t="s">
        <v>37</v>
      </c>
      <c r="S17" s="5" t="s">
        <v>56</v>
      </c>
      <c r="T17" s="9">
        <v>67960.432000000001</v>
      </c>
      <c r="U17" s="23">
        <f t="shared" si="0"/>
        <v>4147.2000112934511</v>
      </c>
      <c r="V17" s="5"/>
      <c r="W17" s="5"/>
      <c r="X17" s="5"/>
      <c r="Y17" s="5"/>
      <c r="Z17" s="5"/>
    </row>
    <row r="18" spans="1:26" ht="6.75" customHeight="1" x14ac:dyDescent="0.2">
      <c r="A18" s="5"/>
      <c r="B18" s="53"/>
      <c r="C18" s="55"/>
      <c r="D18" s="55"/>
      <c r="E18" s="55"/>
      <c r="F18" s="55"/>
      <c r="G18" s="55"/>
      <c r="H18" s="55"/>
      <c r="I18" s="55"/>
      <c r="J18" s="55"/>
      <c r="K18" s="56"/>
      <c r="L18" s="5"/>
      <c r="M18" s="5"/>
      <c r="N18" s="5"/>
      <c r="O18" s="5"/>
      <c r="P18" s="5"/>
      <c r="Q18" s="5"/>
      <c r="R18" s="5" t="s">
        <v>36</v>
      </c>
      <c r="S18" s="5" t="s">
        <v>57</v>
      </c>
      <c r="T18" s="9">
        <v>12459</v>
      </c>
      <c r="U18" s="23">
        <f t="shared" si="0"/>
        <v>760.29482774190001</v>
      </c>
      <c r="V18" s="5"/>
      <c r="W18" s="5"/>
      <c r="X18" s="5"/>
      <c r="Y18" s="5"/>
      <c r="Z18" s="5"/>
    </row>
    <row r="19" spans="1:26" ht="5.25" customHeight="1" x14ac:dyDescent="0.2">
      <c r="A19" s="5"/>
      <c r="B19" s="53"/>
      <c r="C19" s="55"/>
      <c r="D19" s="55"/>
      <c r="E19" s="55"/>
      <c r="F19" s="55"/>
      <c r="G19" s="55"/>
      <c r="H19" s="55"/>
      <c r="I19" s="55"/>
      <c r="J19" s="55"/>
      <c r="K19" s="56"/>
      <c r="L19" s="5"/>
      <c r="M19" s="5"/>
      <c r="N19" s="5"/>
      <c r="O19" s="5"/>
      <c r="P19" s="5"/>
      <c r="Q19" s="5"/>
      <c r="R19" s="5"/>
      <c r="S19" s="5"/>
      <c r="T19" s="5"/>
      <c r="U19" s="5"/>
      <c r="V19" s="5"/>
      <c r="W19" s="5"/>
      <c r="X19" s="5"/>
      <c r="Y19" s="5"/>
      <c r="Z19" s="5"/>
    </row>
    <row r="20" spans="1:26" ht="5.25" customHeight="1" x14ac:dyDescent="0.2">
      <c r="A20" s="5"/>
      <c r="B20" s="53"/>
      <c r="C20" s="55"/>
      <c r="D20" s="55"/>
      <c r="E20" s="55"/>
      <c r="F20" s="55"/>
      <c r="G20" s="55"/>
      <c r="H20" s="55"/>
      <c r="I20" s="55"/>
      <c r="J20" s="55"/>
      <c r="K20" s="56"/>
      <c r="L20" s="5"/>
      <c r="M20" s="5"/>
      <c r="N20" s="5"/>
      <c r="O20" s="5"/>
      <c r="P20" s="5"/>
      <c r="Q20" s="5"/>
      <c r="R20" s="5"/>
      <c r="S20" s="5"/>
      <c r="T20" s="5"/>
      <c r="U20" s="5"/>
      <c r="V20" s="5"/>
      <c r="W20" s="5"/>
      <c r="X20" s="5"/>
      <c r="Y20" s="5"/>
      <c r="Z20" s="5"/>
    </row>
    <row r="21" spans="1:26" x14ac:dyDescent="0.2">
      <c r="A21" s="5"/>
      <c r="B21" s="59" t="s">
        <v>47</v>
      </c>
      <c r="C21" s="55"/>
      <c r="D21" s="55"/>
      <c r="E21" s="55"/>
      <c r="F21" s="55"/>
      <c r="G21" s="55"/>
      <c r="H21" s="55"/>
      <c r="I21" s="55"/>
      <c r="J21" s="55"/>
      <c r="K21" s="56"/>
      <c r="L21" s="5"/>
      <c r="M21" s="5"/>
      <c r="N21" s="5"/>
      <c r="O21" s="5"/>
      <c r="P21" s="5"/>
      <c r="Q21" s="5"/>
      <c r="R21" s="5"/>
      <c r="S21" s="5"/>
      <c r="T21" s="5"/>
      <c r="U21" s="5"/>
      <c r="V21" s="5"/>
      <c r="W21" s="5"/>
      <c r="X21" s="5"/>
      <c r="Y21" s="5"/>
      <c r="Z21" s="5"/>
    </row>
    <row r="22" spans="1:26" s="35" customFormat="1" ht="21.95" customHeight="1" x14ac:dyDescent="0.2">
      <c r="A22" s="33"/>
      <c r="B22" s="60"/>
      <c r="C22" s="57" t="s">
        <v>15</v>
      </c>
      <c r="D22" s="73"/>
      <c r="E22" s="55" t="s">
        <v>1</v>
      </c>
      <c r="F22" s="73"/>
      <c r="G22" s="61" t="s">
        <v>6</v>
      </c>
      <c r="H22" s="131" t="s">
        <v>71</v>
      </c>
      <c r="I22" s="131"/>
      <c r="J22" s="131"/>
      <c r="K22" s="58"/>
      <c r="L22" s="33"/>
      <c r="M22" s="91">
        <f>IF(D22&gt;0,D22,D24-(2*D26))</f>
        <v>0</v>
      </c>
      <c r="N22" s="33" t="str">
        <f>IF(E22&gt;0,E22,E24-(2*E26))</f>
        <v>inches</v>
      </c>
      <c r="O22" s="91">
        <f>IF(F22&gt;0,F22,F24-(2*F26))</f>
        <v>0</v>
      </c>
      <c r="P22" s="33" t="str">
        <f>IF(G22&gt;0,G22,G24-(2*G26))</f>
        <v>cm</v>
      </c>
      <c r="Q22" s="33"/>
      <c r="R22" s="33"/>
      <c r="S22" s="33"/>
      <c r="T22" s="33"/>
      <c r="U22" s="33"/>
      <c r="V22" s="33"/>
      <c r="W22" s="33"/>
      <c r="X22" s="33"/>
      <c r="Y22" s="33"/>
      <c r="Z22" s="33"/>
    </row>
    <row r="23" spans="1:26" x14ac:dyDescent="0.2">
      <c r="A23" s="5"/>
      <c r="B23" s="53"/>
      <c r="C23" s="62"/>
      <c r="D23" s="63" t="s">
        <v>5</v>
      </c>
      <c r="E23" s="55"/>
      <c r="F23" s="64" t="s">
        <v>5</v>
      </c>
      <c r="G23" s="61"/>
      <c r="H23" s="36"/>
      <c r="I23" s="36"/>
      <c r="J23" s="36"/>
      <c r="K23" s="58"/>
      <c r="L23" s="5"/>
      <c r="M23" s="5"/>
      <c r="N23" s="5"/>
      <c r="O23" s="5"/>
      <c r="P23" s="5"/>
      <c r="Q23" s="5"/>
      <c r="R23" s="5"/>
      <c r="S23" s="5"/>
      <c r="T23" s="5"/>
      <c r="U23" s="5"/>
      <c r="V23" s="5"/>
      <c r="W23" s="5"/>
      <c r="X23" s="5"/>
      <c r="Y23" s="5"/>
      <c r="Z23" s="5"/>
    </row>
    <row r="24" spans="1:26" s="35" customFormat="1" ht="21.95" customHeight="1" x14ac:dyDescent="0.2">
      <c r="A24" s="33"/>
      <c r="B24" s="60"/>
      <c r="C24" s="93" t="s">
        <v>14</v>
      </c>
      <c r="D24" s="95"/>
      <c r="E24" s="94" t="s">
        <v>1</v>
      </c>
      <c r="F24" s="95"/>
      <c r="G24" s="96" t="s">
        <v>6</v>
      </c>
      <c r="H24" s="131" t="s">
        <v>72</v>
      </c>
      <c r="I24" s="131"/>
      <c r="J24" s="131"/>
      <c r="K24" s="58"/>
      <c r="L24" s="33"/>
      <c r="M24" s="91">
        <f>IF(D24&gt;0,D24,D22+(2*D26))</f>
        <v>0</v>
      </c>
      <c r="N24" s="33" t="str">
        <f>IF(E24&gt;0,E24,E22+(2*E26))</f>
        <v>inches</v>
      </c>
      <c r="O24" s="91">
        <f>IF(F24&gt;0,F24,F22+(2*F26))</f>
        <v>0</v>
      </c>
      <c r="P24" s="33" t="str">
        <f>IF(G24&gt;0,G24,G22+(2*G26))</f>
        <v>cm</v>
      </c>
      <c r="Q24" s="33"/>
      <c r="R24" s="33"/>
      <c r="S24" s="33"/>
      <c r="T24" s="33"/>
      <c r="U24" s="33"/>
      <c r="V24" s="33"/>
      <c r="W24" s="33"/>
      <c r="X24" s="33"/>
      <c r="Y24" s="33"/>
      <c r="Z24" s="33"/>
    </row>
    <row r="25" spans="1:26" x14ac:dyDescent="0.2">
      <c r="A25" s="5"/>
      <c r="B25" s="53"/>
      <c r="C25" s="97"/>
      <c r="D25" s="63" t="s">
        <v>4</v>
      </c>
      <c r="E25" s="55"/>
      <c r="F25" s="63" t="s">
        <v>4</v>
      </c>
      <c r="G25" s="98"/>
      <c r="H25" s="125"/>
      <c r="I25" s="125"/>
      <c r="J25" s="125"/>
      <c r="K25" s="58"/>
      <c r="L25" s="5"/>
      <c r="M25" s="5"/>
      <c r="N25" s="5"/>
      <c r="O25" s="5"/>
      <c r="P25" s="5"/>
      <c r="Q25" s="5"/>
      <c r="R25" s="5"/>
      <c r="S25" s="5"/>
      <c r="T25" s="5"/>
      <c r="U25" s="5"/>
      <c r="V25" s="5"/>
      <c r="W25" s="5"/>
      <c r="X25" s="5"/>
      <c r="Y25" s="5"/>
      <c r="Z25" s="5"/>
    </row>
    <row r="26" spans="1:26" ht="21.95" customHeight="1" x14ac:dyDescent="0.2">
      <c r="A26" s="5"/>
      <c r="B26" s="53"/>
      <c r="C26" s="99" t="s">
        <v>2</v>
      </c>
      <c r="D26" s="100"/>
      <c r="E26" s="101" t="s">
        <v>1</v>
      </c>
      <c r="F26" s="100"/>
      <c r="G26" s="102" t="s">
        <v>6</v>
      </c>
      <c r="H26" s="131" t="s">
        <v>3</v>
      </c>
      <c r="I26" s="131"/>
      <c r="J26" s="131"/>
      <c r="K26" s="58"/>
      <c r="L26" s="5"/>
      <c r="M26" s="5"/>
      <c r="N26" s="5"/>
      <c r="O26" s="5"/>
      <c r="P26" s="5"/>
      <c r="Q26" s="5"/>
      <c r="R26" s="5"/>
      <c r="S26" s="5"/>
      <c r="T26" s="5"/>
      <c r="U26" s="5"/>
      <c r="V26" s="5"/>
      <c r="W26" s="5"/>
      <c r="X26" s="5"/>
      <c r="Y26" s="5"/>
      <c r="Z26" s="5"/>
    </row>
    <row r="27" spans="1:26" ht="6.75" customHeight="1" x14ac:dyDescent="0.2">
      <c r="A27" s="5"/>
      <c r="B27" s="53"/>
      <c r="C27" s="57"/>
      <c r="D27" s="55"/>
      <c r="E27" s="55"/>
      <c r="F27" s="55"/>
      <c r="G27" s="61"/>
      <c r="H27" s="36"/>
      <c r="I27" s="36"/>
      <c r="J27" s="36"/>
      <c r="K27" s="58"/>
      <c r="L27" s="5"/>
      <c r="M27" s="5"/>
      <c r="N27" s="5"/>
      <c r="O27" s="5"/>
      <c r="P27" s="5"/>
      <c r="Q27" s="5"/>
      <c r="R27" s="5"/>
      <c r="S27" s="5"/>
      <c r="T27" s="5"/>
      <c r="U27" s="5"/>
      <c r="V27" s="5"/>
      <c r="W27" s="5"/>
      <c r="X27" s="5"/>
      <c r="Y27" s="5"/>
      <c r="Z27" s="5"/>
    </row>
    <row r="28" spans="1:26" x14ac:dyDescent="0.2">
      <c r="A28" s="5"/>
      <c r="B28" s="53"/>
      <c r="C28" s="57" t="s">
        <v>0</v>
      </c>
      <c r="D28" s="92">
        <f>((PI()*POWER(M24,2))/4)-((PI()*POWER(M22,2))/4)</f>
        <v>0</v>
      </c>
      <c r="E28" s="55" t="s">
        <v>68</v>
      </c>
      <c r="F28" s="92">
        <f>((PI()*POWER(O24,2))/4)-((PI()*POWER(O22,2))/4)</f>
        <v>0</v>
      </c>
      <c r="G28" s="61" t="s">
        <v>78</v>
      </c>
      <c r="H28" s="36"/>
      <c r="I28" s="36"/>
      <c r="J28" s="36"/>
      <c r="K28" s="58"/>
      <c r="L28" s="5"/>
      <c r="M28" s="5"/>
      <c r="N28" s="5"/>
      <c r="O28" s="5"/>
      <c r="P28" s="5"/>
      <c r="Q28" s="5"/>
      <c r="R28" s="5"/>
      <c r="S28" s="5"/>
      <c r="T28" s="5"/>
      <c r="U28" s="5"/>
      <c r="V28" s="5"/>
      <c r="W28" s="5"/>
      <c r="X28" s="5"/>
      <c r="Y28" s="5"/>
      <c r="Z28" s="5"/>
    </row>
    <row r="29" spans="1:26" ht="6.75" customHeight="1" x14ac:dyDescent="0.2">
      <c r="A29" s="5"/>
      <c r="B29" s="53"/>
      <c r="C29" s="66"/>
      <c r="D29" s="55"/>
      <c r="E29" s="55"/>
      <c r="F29" s="55"/>
      <c r="G29" s="61"/>
      <c r="H29" s="36"/>
      <c r="I29" s="36"/>
      <c r="J29" s="36"/>
      <c r="K29" s="58"/>
      <c r="L29" s="5"/>
      <c r="M29" s="5"/>
      <c r="N29" s="5"/>
      <c r="O29" s="5"/>
      <c r="P29" s="5"/>
      <c r="Q29" s="5"/>
      <c r="R29" s="5"/>
      <c r="S29" s="5"/>
      <c r="T29" s="5"/>
      <c r="U29" s="5"/>
      <c r="V29" s="5"/>
      <c r="W29" s="5"/>
      <c r="X29" s="5"/>
      <c r="Y29" s="5"/>
      <c r="Z29" s="5"/>
    </row>
    <row r="30" spans="1:26" ht="21.95" customHeight="1" x14ac:dyDescent="0.2">
      <c r="A30" s="5"/>
      <c r="B30" s="53"/>
      <c r="C30" s="57" t="s">
        <v>13</v>
      </c>
      <c r="D30" s="73"/>
      <c r="E30" s="55" t="s">
        <v>1</v>
      </c>
      <c r="F30" s="73"/>
      <c r="G30" s="61" t="s">
        <v>6</v>
      </c>
      <c r="H30" s="131" t="s">
        <v>10</v>
      </c>
      <c r="I30" s="131"/>
      <c r="J30" s="131"/>
      <c r="K30" s="58"/>
      <c r="L30" s="5"/>
      <c r="M30" s="5"/>
      <c r="N30" s="5">
        <f>IF(ISNUMBER(D24),((PI()/4)*((D24^2)-(D22^2))),((PI()/4)*(((D22+(2*D26))^2)-(D22^2))))</f>
        <v>0</v>
      </c>
      <c r="O30" s="5"/>
      <c r="P30" s="5"/>
      <c r="Q30" s="5"/>
      <c r="R30" s="5"/>
      <c r="S30" s="5"/>
      <c r="T30" s="5"/>
      <c r="U30" s="5"/>
      <c r="V30" s="5"/>
      <c r="W30" s="5"/>
      <c r="X30" s="5"/>
      <c r="Y30" s="5"/>
      <c r="Z30" s="5"/>
    </row>
    <row r="31" spans="1:26" ht="6" customHeight="1" x14ac:dyDescent="0.2">
      <c r="A31" s="5"/>
      <c r="B31" s="53"/>
      <c r="C31" s="66"/>
      <c r="D31" s="55"/>
      <c r="E31" s="55"/>
      <c r="F31" s="55"/>
      <c r="G31" s="61"/>
      <c r="H31" s="36"/>
      <c r="I31" s="36"/>
      <c r="J31" s="36"/>
      <c r="K31" s="58"/>
      <c r="L31" s="5"/>
      <c r="M31" s="5"/>
      <c r="N31" s="5"/>
      <c r="O31" s="5"/>
      <c r="P31" s="5"/>
      <c r="Q31" s="5"/>
      <c r="R31" s="5"/>
      <c r="S31" s="5"/>
      <c r="T31" s="5"/>
      <c r="U31" s="5"/>
      <c r="V31" s="5"/>
      <c r="W31" s="5"/>
      <c r="X31" s="5"/>
      <c r="Y31" s="5"/>
      <c r="Z31" s="5"/>
    </row>
    <row r="32" spans="1:26" ht="21.95" customHeight="1" x14ac:dyDescent="0.2">
      <c r="A32" s="5"/>
      <c r="B32" s="53"/>
      <c r="C32" s="71" t="s">
        <v>77</v>
      </c>
      <c r="D32" s="104">
        <v>0.15</v>
      </c>
      <c r="E32" s="55"/>
      <c r="F32" s="104">
        <v>0.15</v>
      </c>
      <c r="G32" s="61"/>
      <c r="H32" s="131" t="s">
        <v>75</v>
      </c>
      <c r="I32" s="131"/>
      <c r="J32" s="131"/>
      <c r="K32" s="58"/>
      <c r="L32" s="5"/>
      <c r="M32" s="5"/>
      <c r="N32" s="5"/>
      <c r="O32" s="5"/>
      <c r="P32" s="5"/>
      <c r="Q32" s="5"/>
      <c r="R32" s="5"/>
      <c r="S32" s="5"/>
      <c r="T32" s="5"/>
      <c r="U32" s="5"/>
      <c r="V32" s="5"/>
      <c r="W32" s="5"/>
      <c r="X32" s="5"/>
      <c r="Y32" s="5"/>
      <c r="Z32" s="5"/>
    </row>
    <row r="33" spans="1:26" ht="6" customHeight="1" x14ac:dyDescent="0.2">
      <c r="A33" s="5"/>
      <c r="B33" s="53"/>
      <c r="C33" s="66"/>
      <c r="D33" s="55"/>
      <c r="E33" s="55"/>
      <c r="F33" s="74"/>
      <c r="G33" s="61"/>
      <c r="H33" s="36"/>
      <c r="I33" s="36"/>
      <c r="J33" s="36"/>
      <c r="K33" s="58"/>
      <c r="L33" s="5"/>
      <c r="M33" s="5"/>
      <c r="N33" s="5"/>
      <c r="O33" s="5"/>
      <c r="P33" s="5"/>
      <c r="Q33" s="5"/>
      <c r="R33" s="5"/>
      <c r="S33" s="5"/>
      <c r="T33" s="5"/>
      <c r="U33" s="5"/>
      <c r="V33" s="5"/>
      <c r="W33" s="5"/>
      <c r="X33" s="5"/>
      <c r="Y33" s="5"/>
      <c r="Z33" s="5"/>
    </row>
    <row r="34" spans="1:26" x14ac:dyDescent="0.2">
      <c r="A34" s="5"/>
      <c r="B34" s="53"/>
      <c r="C34" s="57" t="s">
        <v>76</v>
      </c>
      <c r="D34" s="103">
        <f>D28*D30*(1+D32)</f>
        <v>0</v>
      </c>
      <c r="E34" s="55" t="s">
        <v>79</v>
      </c>
      <c r="F34" s="103">
        <f>F30*F28*(1+F32)</f>
        <v>0</v>
      </c>
      <c r="G34" s="61" t="s">
        <v>63</v>
      </c>
      <c r="H34" s="36"/>
      <c r="I34" s="36"/>
      <c r="J34" s="36"/>
      <c r="K34" s="58"/>
      <c r="L34" s="5"/>
      <c r="M34" s="5"/>
      <c r="N34" s="5"/>
      <c r="O34" s="5"/>
      <c r="P34" s="5"/>
      <c r="Q34" s="5"/>
      <c r="R34" s="5"/>
      <c r="S34" s="5"/>
      <c r="T34" s="5"/>
      <c r="U34" s="5"/>
      <c r="V34" s="5"/>
      <c r="W34" s="5"/>
      <c r="X34" s="5"/>
      <c r="Y34" s="5"/>
      <c r="Z34" s="5"/>
    </row>
    <row r="35" spans="1:26" ht="3.75" customHeight="1" x14ac:dyDescent="0.2">
      <c r="A35" s="5"/>
      <c r="B35" s="53"/>
      <c r="C35" s="57"/>
      <c r="D35" s="67"/>
      <c r="E35" s="55"/>
      <c r="F35" s="65"/>
      <c r="G35" s="61"/>
      <c r="H35" s="36"/>
      <c r="I35" s="36"/>
      <c r="J35" s="36"/>
      <c r="K35" s="58"/>
      <c r="L35" s="5"/>
      <c r="M35" s="5"/>
      <c r="N35" s="5"/>
      <c r="O35" s="5"/>
      <c r="P35" s="5"/>
      <c r="Q35" s="5"/>
      <c r="R35" s="5"/>
      <c r="S35" s="5"/>
      <c r="T35" s="5"/>
      <c r="U35" s="5"/>
      <c r="V35" s="5"/>
      <c r="W35" s="5"/>
      <c r="X35" s="5"/>
      <c r="Y35" s="5"/>
      <c r="Z35" s="5"/>
    </row>
    <row r="36" spans="1:26" x14ac:dyDescent="0.2">
      <c r="A36" s="5"/>
      <c r="B36" s="53"/>
      <c r="C36" s="57" t="s">
        <v>7</v>
      </c>
      <c r="D36" s="129" t="s">
        <v>86</v>
      </c>
      <c r="E36" s="129"/>
      <c r="F36" s="129"/>
      <c r="G36" s="133" t="s">
        <v>80</v>
      </c>
      <c r="H36" s="133"/>
      <c r="I36" s="132" t="str">
        <f>VLOOKUP(D36,Rectangle!L5:O14,2)</f>
        <v>GP102R/H</v>
      </c>
      <c r="J36" s="132"/>
      <c r="K36" s="58"/>
      <c r="L36" s="5"/>
      <c r="M36" s="5"/>
      <c r="N36" s="5"/>
      <c r="O36" s="5"/>
      <c r="P36" s="5"/>
      <c r="Q36" s="5"/>
      <c r="R36" s="5"/>
      <c r="S36" s="5"/>
      <c r="T36" s="5"/>
      <c r="U36" s="5"/>
      <c r="V36" s="5"/>
      <c r="W36" s="5"/>
      <c r="X36" s="5"/>
      <c r="Y36" s="5"/>
      <c r="Z36" s="5"/>
    </row>
    <row r="37" spans="1:26" ht="6.75" customHeight="1" x14ac:dyDescent="0.2">
      <c r="A37" s="5"/>
      <c r="B37" s="53"/>
      <c r="C37" s="57"/>
      <c r="D37" s="55"/>
      <c r="E37" s="55"/>
      <c r="F37" s="55"/>
      <c r="G37" s="61"/>
      <c r="H37" s="36"/>
      <c r="I37" s="36"/>
      <c r="J37" s="36"/>
      <c r="K37" s="58"/>
      <c r="L37" s="5"/>
      <c r="M37" s="5"/>
      <c r="N37" s="5"/>
      <c r="O37" s="5"/>
      <c r="P37" s="5"/>
      <c r="Q37" s="5"/>
      <c r="R37" s="5"/>
      <c r="S37" s="5"/>
      <c r="T37" s="5"/>
      <c r="U37" s="5"/>
      <c r="V37" s="5"/>
      <c r="W37" s="5"/>
      <c r="X37" s="5"/>
      <c r="Y37" s="5"/>
      <c r="Z37" s="5"/>
    </row>
    <row r="38" spans="1:26" x14ac:dyDescent="0.2">
      <c r="A38" s="5"/>
      <c r="B38" s="53"/>
      <c r="C38" s="57" t="s">
        <v>8</v>
      </c>
      <c r="D38" s="76">
        <f>F38*0.0610237</f>
        <v>260.02198570000002</v>
      </c>
      <c r="E38" s="55" t="s">
        <v>79</v>
      </c>
      <c r="F38" s="77">
        <f>VLOOKUP(D36,Rectangle!L5:O14,3)</f>
        <v>4261</v>
      </c>
      <c r="G38" s="61" t="s">
        <v>63</v>
      </c>
      <c r="H38" s="131" t="s">
        <v>12</v>
      </c>
      <c r="I38" s="131"/>
      <c r="J38" s="131"/>
      <c r="K38" s="58"/>
      <c r="L38" s="5"/>
      <c r="M38" s="5"/>
      <c r="N38" s="5"/>
      <c r="O38" s="5"/>
      <c r="P38" s="5"/>
      <c r="Q38" s="5"/>
      <c r="R38" s="5"/>
      <c r="S38" s="5"/>
      <c r="T38" s="5"/>
      <c r="U38" s="5"/>
      <c r="V38" s="5"/>
      <c r="W38" s="5"/>
      <c r="X38" s="5"/>
      <c r="Y38" s="5"/>
      <c r="Z38" s="5"/>
    </row>
    <row r="39" spans="1:26" ht="6.75" customHeight="1" x14ac:dyDescent="0.2">
      <c r="A39" s="5"/>
      <c r="B39" s="53"/>
      <c r="C39" s="57"/>
      <c r="D39" s="55"/>
      <c r="E39" s="55"/>
      <c r="F39" s="55"/>
      <c r="G39" s="61"/>
      <c r="H39" s="36"/>
      <c r="I39" s="36"/>
      <c r="J39" s="36"/>
      <c r="K39" s="58"/>
      <c r="L39" s="5"/>
      <c r="M39" s="5"/>
      <c r="N39" s="5"/>
      <c r="O39" s="5"/>
      <c r="P39" s="5"/>
      <c r="Q39" s="5"/>
      <c r="R39" s="5"/>
      <c r="S39" s="5"/>
      <c r="T39" s="5"/>
      <c r="U39" s="5"/>
      <c r="V39" s="5"/>
      <c r="W39" s="5"/>
      <c r="X39" s="5"/>
      <c r="Y39" s="5"/>
      <c r="Z39" s="5"/>
    </row>
    <row r="40" spans="1:26" ht="21.95" customHeight="1" x14ac:dyDescent="0.2">
      <c r="A40" s="5"/>
      <c r="B40" s="53"/>
      <c r="C40" s="57" t="s">
        <v>74</v>
      </c>
      <c r="D40" s="75">
        <f>ROUNDUP(D34/D38,0)</f>
        <v>0</v>
      </c>
      <c r="E40" s="55" t="s">
        <v>9</v>
      </c>
      <c r="F40" s="75">
        <f>ROUNDUP(F34/F38,0)</f>
        <v>0</v>
      </c>
      <c r="G40" s="61" t="s">
        <v>9</v>
      </c>
      <c r="H40" s="131" t="s">
        <v>11</v>
      </c>
      <c r="I40" s="131"/>
      <c r="J40" s="131"/>
      <c r="K40" s="58"/>
      <c r="L40" s="5"/>
      <c r="M40" s="5"/>
      <c r="N40" s="5"/>
      <c r="O40" s="5"/>
      <c r="P40" s="5"/>
      <c r="Q40" s="5"/>
      <c r="R40" s="5"/>
      <c r="S40" s="5"/>
      <c r="T40" s="5"/>
      <c r="U40" s="5"/>
      <c r="V40" s="5"/>
      <c r="W40" s="5"/>
      <c r="X40" s="5"/>
      <c r="Y40" s="5"/>
      <c r="Z40" s="5"/>
    </row>
    <row r="41" spans="1:26" ht="18" customHeight="1" x14ac:dyDescent="0.2">
      <c r="A41" s="5"/>
      <c r="B41" s="53"/>
      <c r="C41" s="55"/>
      <c r="D41" s="55"/>
      <c r="E41" s="70" t="s">
        <v>73</v>
      </c>
      <c r="F41" s="68"/>
      <c r="G41" s="68"/>
      <c r="H41" s="68"/>
      <c r="I41" s="68"/>
      <c r="J41" s="68"/>
      <c r="K41" s="69"/>
      <c r="L41" s="5"/>
      <c r="M41" s="5"/>
      <c r="N41" s="5"/>
      <c r="O41" s="5"/>
      <c r="P41" s="5"/>
      <c r="Q41" s="5"/>
      <c r="R41" s="5"/>
      <c r="S41" s="5"/>
      <c r="T41" s="5"/>
      <c r="U41" s="5"/>
      <c r="V41" s="5"/>
      <c r="W41" s="5"/>
      <c r="X41" s="5"/>
      <c r="Y41" s="5"/>
      <c r="Z41" s="5"/>
    </row>
    <row r="42" spans="1:26" s="39" customFormat="1" ht="35.1" customHeight="1" x14ac:dyDescent="0.15">
      <c r="A42" s="38"/>
      <c r="B42" s="126" t="s">
        <v>70</v>
      </c>
      <c r="C42" s="127"/>
      <c r="D42" s="127"/>
      <c r="E42" s="127"/>
      <c r="F42" s="127"/>
      <c r="G42" s="127"/>
      <c r="H42" s="127"/>
      <c r="I42" s="127"/>
      <c r="J42" s="127"/>
      <c r="K42" s="128"/>
      <c r="L42" s="38"/>
      <c r="M42" s="38"/>
      <c r="N42" s="38"/>
      <c r="O42" s="38"/>
      <c r="P42" s="38"/>
      <c r="Q42" s="38"/>
      <c r="R42" s="38"/>
      <c r="S42" s="38"/>
      <c r="T42" s="38"/>
      <c r="U42" s="38"/>
      <c r="V42" s="38"/>
      <c r="W42" s="38"/>
      <c r="X42" s="38"/>
      <c r="Y42" s="38"/>
      <c r="Z42" s="38"/>
    </row>
    <row r="43" spans="1:26" x14ac:dyDescent="0.2">
      <c r="A43" s="5"/>
      <c r="B43" s="5"/>
      <c r="C43" s="5"/>
      <c r="D43" s="5"/>
      <c r="E43" s="5"/>
      <c r="F43" s="5"/>
      <c r="G43" s="5"/>
      <c r="H43" s="5"/>
      <c r="I43" s="5"/>
      <c r="J43" s="124" t="s">
        <v>106</v>
      </c>
      <c r="K43" s="124"/>
      <c r="L43" s="124"/>
      <c r="M43" s="124"/>
      <c r="N43" s="5"/>
      <c r="O43" s="5"/>
      <c r="P43" s="5"/>
      <c r="Q43" s="5"/>
      <c r="R43" s="5"/>
      <c r="S43" s="5"/>
      <c r="T43" s="5"/>
      <c r="U43" s="5"/>
      <c r="V43" s="5"/>
      <c r="W43" s="5"/>
      <c r="X43" s="5"/>
      <c r="Y43" s="5"/>
      <c r="Z43" s="5"/>
    </row>
    <row r="44" spans="1:26" x14ac:dyDescent="0.2">
      <c r="A44" s="5"/>
      <c r="B44" s="5"/>
      <c r="C44" s="5"/>
      <c r="D44" s="5"/>
      <c r="E44" s="5"/>
      <c r="F44" s="5"/>
      <c r="G44" s="5"/>
      <c r="H44" s="5"/>
      <c r="I44" s="5"/>
      <c r="J44" s="5"/>
      <c r="K44" s="5"/>
      <c r="L44" s="5"/>
      <c r="M44" s="5"/>
      <c r="N44" s="5"/>
      <c r="O44" s="5"/>
      <c r="P44" s="5"/>
      <c r="Q44" s="5"/>
      <c r="R44" s="5"/>
      <c r="S44" s="5"/>
      <c r="T44" s="5"/>
      <c r="U44" s="5"/>
      <c r="V44" s="5"/>
      <c r="W44" s="5"/>
      <c r="X44" s="5"/>
      <c r="Y44" s="5"/>
      <c r="Z44" s="5"/>
    </row>
    <row r="45" spans="1:26" x14ac:dyDescent="0.2">
      <c r="A45" s="5"/>
      <c r="B45" s="5"/>
      <c r="C45" s="5"/>
      <c r="D45" s="5"/>
      <c r="E45" s="5"/>
      <c r="F45" s="24"/>
      <c r="G45" s="5"/>
      <c r="H45" s="5"/>
      <c r="I45" s="5"/>
      <c r="J45" s="5"/>
      <c r="K45" s="5"/>
      <c r="L45" s="5"/>
      <c r="M45" s="5"/>
      <c r="N45" s="5"/>
      <c r="O45" s="5"/>
      <c r="P45" s="5"/>
      <c r="Q45" s="5"/>
      <c r="R45" s="5"/>
      <c r="S45" s="5"/>
      <c r="T45" s="5"/>
      <c r="U45" s="5"/>
      <c r="V45" s="5"/>
      <c r="W45" s="5"/>
      <c r="X45" s="5"/>
      <c r="Y45" s="5"/>
      <c r="Z45" s="5"/>
    </row>
    <row r="46" spans="1:26" x14ac:dyDescent="0.2">
      <c r="A46" s="5"/>
      <c r="B46" s="5"/>
      <c r="C46" s="5"/>
      <c r="D46" s="5"/>
      <c r="E46" s="5"/>
      <c r="F46" s="5"/>
      <c r="G46" s="5"/>
      <c r="H46" s="5"/>
      <c r="I46" s="5"/>
      <c r="J46" s="5"/>
      <c r="K46" s="5"/>
      <c r="L46" s="5"/>
      <c r="M46" s="5"/>
      <c r="N46" s="5"/>
      <c r="O46" s="5"/>
      <c r="P46" s="5"/>
      <c r="Q46" s="5"/>
      <c r="R46" s="5"/>
      <c r="S46" s="5"/>
      <c r="T46" s="5"/>
      <c r="U46" s="5"/>
      <c r="V46" s="5"/>
      <c r="W46" s="5"/>
      <c r="X46" s="5"/>
      <c r="Y46" s="5"/>
      <c r="Z46" s="5"/>
    </row>
    <row r="47" spans="1:26" x14ac:dyDescent="0.2">
      <c r="A47" s="5"/>
      <c r="B47" s="5"/>
      <c r="C47" s="5"/>
      <c r="D47" s="5"/>
      <c r="E47" s="5"/>
      <c r="F47" s="5"/>
      <c r="G47" s="5"/>
      <c r="H47" s="5"/>
      <c r="I47" s="5"/>
      <c r="J47" s="5"/>
      <c r="K47" s="5"/>
      <c r="L47" s="5"/>
      <c r="M47" s="5"/>
      <c r="N47" s="5"/>
      <c r="O47" s="5"/>
      <c r="P47" s="5"/>
      <c r="Q47" s="5"/>
      <c r="R47" s="5"/>
      <c r="S47" s="5"/>
      <c r="T47" s="5"/>
      <c r="U47" s="5"/>
      <c r="V47" s="5"/>
      <c r="W47" s="5"/>
      <c r="X47" s="5"/>
      <c r="Y47" s="5"/>
      <c r="Z47" s="5"/>
    </row>
    <row r="48" spans="1:26" x14ac:dyDescent="0.2">
      <c r="A48" s="5"/>
      <c r="B48" s="5"/>
      <c r="C48" s="5"/>
      <c r="D48" s="5"/>
      <c r="E48" s="5"/>
      <c r="F48" s="5"/>
      <c r="G48" s="5"/>
      <c r="H48" s="5"/>
      <c r="I48" s="5"/>
      <c r="J48" s="5"/>
      <c r="K48" s="5"/>
      <c r="L48" s="5"/>
      <c r="M48" s="5"/>
      <c r="N48" s="5"/>
      <c r="O48" s="5"/>
      <c r="P48" s="5"/>
      <c r="Q48" s="5"/>
      <c r="R48" s="5"/>
      <c r="S48" s="5"/>
      <c r="T48" s="5"/>
      <c r="U48" s="5"/>
      <c r="V48" s="5"/>
      <c r="W48" s="5"/>
      <c r="X48" s="5"/>
      <c r="Y48" s="5"/>
      <c r="Z48" s="5"/>
    </row>
    <row r="49" spans="1:26" x14ac:dyDescent="0.2">
      <c r="A49" s="5"/>
      <c r="B49" s="5"/>
      <c r="C49" s="5"/>
      <c r="D49" s="5"/>
      <c r="E49" s="5"/>
      <c r="F49" s="5"/>
      <c r="G49" s="5"/>
      <c r="H49" s="5"/>
      <c r="I49" s="5"/>
      <c r="J49" s="5"/>
      <c r="K49" s="5"/>
      <c r="L49" s="5"/>
      <c r="M49" s="5"/>
      <c r="N49" s="5"/>
      <c r="O49" s="5"/>
      <c r="P49" s="5"/>
      <c r="Q49" s="5"/>
      <c r="R49" s="5"/>
      <c r="S49" s="5"/>
      <c r="T49" s="5"/>
      <c r="U49" s="5"/>
      <c r="V49" s="5"/>
      <c r="W49" s="5"/>
      <c r="X49" s="5"/>
      <c r="Y49" s="5"/>
      <c r="Z49" s="5"/>
    </row>
    <row r="50" spans="1:26" x14ac:dyDescent="0.2">
      <c r="A50" s="5"/>
      <c r="B50" s="5"/>
      <c r="C50" s="5"/>
      <c r="D50" s="5"/>
      <c r="E50" s="5"/>
      <c r="F50" s="5"/>
      <c r="G50" s="5"/>
      <c r="H50" s="5"/>
      <c r="I50" s="5"/>
      <c r="J50" s="5"/>
      <c r="K50" s="5"/>
      <c r="L50" s="5"/>
      <c r="M50" s="5"/>
      <c r="N50" s="5"/>
      <c r="O50" s="5"/>
      <c r="P50" s="5"/>
      <c r="Q50" s="5"/>
      <c r="R50" s="5"/>
      <c r="S50" s="5"/>
      <c r="T50" s="5"/>
      <c r="U50" s="5"/>
      <c r="V50" s="5"/>
      <c r="W50" s="5"/>
      <c r="X50" s="5"/>
      <c r="Y50" s="5"/>
      <c r="Z50" s="5"/>
    </row>
    <row r="51" spans="1:26" x14ac:dyDescent="0.2">
      <c r="A51" s="5"/>
      <c r="B51" s="5"/>
      <c r="C51" s="5"/>
      <c r="D51" s="5"/>
      <c r="E51" s="5"/>
      <c r="F51" s="5"/>
      <c r="G51" s="5"/>
      <c r="H51" s="5"/>
      <c r="I51" s="5"/>
      <c r="J51" s="5"/>
      <c r="K51" s="5"/>
      <c r="L51" s="5"/>
      <c r="M51" s="5"/>
      <c r="N51" s="5"/>
      <c r="O51" s="5"/>
      <c r="P51" s="5"/>
      <c r="Q51" s="5"/>
      <c r="R51" s="5"/>
      <c r="S51" s="5"/>
      <c r="T51" s="5"/>
      <c r="U51" s="5"/>
      <c r="V51" s="5"/>
      <c r="W51" s="5"/>
      <c r="X51" s="5"/>
      <c r="Y51" s="5"/>
      <c r="Z51" s="5"/>
    </row>
    <row r="52" spans="1:26" x14ac:dyDescent="0.2">
      <c r="A52" s="5"/>
      <c r="B52" s="5"/>
      <c r="C52" s="5"/>
      <c r="D52" s="5"/>
      <c r="E52" s="5"/>
      <c r="F52" s="5"/>
      <c r="G52" s="5"/>
      <c r="H52" s="5"/>
      <c r="I52" s="5"/>
      <c r="J52" s="5"/>
      <c r="K52" s="5"/>
      <c r="L52" s="5"/>
      <c r="M52" s="5"/>
      <c r="N52" s="5"/>
      <c r="O52" s="5"/>
      <c r="P52" s="5"/>
      <c r="Q52" s="5"/>
      <c r="R52" s="5"/>
      <c r="S52" s="5"/>
      <c r="T52" s="5"/>
      <c r="U52" s="5"/>
      <c r="V52" s="5"/>
      <c r="W52" s="5"/>
      <c r="X52" s="5"/>
      <c r="Y52" s="5"/>
      <c r="Z52" s="5"/>
    </row>
    <row r="53" spans="1:26" x14ac:dyDescent="0.2">
      <c r="A53" s="5"/>
      <c r="B53" s="5"/>
      <c r="C53" s="5"/>
      <c r="D53" s="5"/>
      <c r="E53" s="5"/>
      <c r="F53" s="5"/>
      <c r="G53" s="5"/>
      <c r="H53" s="5"/>
      <c r="I53" s="5"/>
      <c r="J53" s="5"/>
      <c r="K53" s="5"/>
      <c r="L53" s="5"/>
      <c r="M53" s="5"/>
      <c r="N53" s="5"/>
      <c r="O53" s="5"/>
      <c r="P53" s="5"/>
      <c r="Q53" s="5"/>
      <c r="R53" s="5"/>
      <c r="S53" s="5"/>
      <c r="T53" s="5"/>
      <c r="U53" s="5"/>
      <c r="V53" s="5"/>
      <c r="W53" s="5"/>
      <c r="X53" s="5"/>
      <c r="Y53" s="5"/>
      <c r="Z53" s="5"/>
    </row>
    <row r="54" spans="1:26" x14ac:dyDescent="0.2">
      <c r="A54" s="5"/>
      <c r="B54" s="5"/>
      <c r="C54" s="5"/>
      <c r="D54" s="5"/>
      <c r="E54" s="5"/>
      <c r="F54" s="5"/>
      <c r="G54" s="5"/>
      <c r="H54" s="5"/>
      <c r="I54" s="5"/>
      <c r="J54" s="5"/>
      <c r="K54" s="5"/>
      <c r="L54" s="5"/>
      <c r="M54" s="5"/>
      <c r="N54" s="5"/>
      <c r="O54" s="5"/>
      <c r="P54" s="5"/>
      <c r="Q54" s="5"/>
      <c r="R54" s="5"/>
      <c r="S54" s="5"/>
      <c r="T54" s="5"/>
      <c r="U54" s="5"/>
      <c r="V54" s="5"/>
      <c r="W54" s="5"/>
      <c r="X54" s="5"/>
      <c r="Y54" s="5"/>
      <c r="Z54" s="5"/>
    </row>
    <row r="55" spans="1:26" x14ac:dyDescent="0.2">
      <c r="A55" s="5"/>
      <c r="B55" s="5"/>
      <c r="C55" s="5"/>
      <c r="D55" s="5"/>
      <c r="E55" s="5"/>
      <c r="F55" s="5"/>
      <c r="G55" s="5"/>
      <c r="H55" s="5"/>
      <c r="I55" s="5"/>
      <c r="J55" s="5"/>
      <c r="K55" s="5"/>
      <c r="L55" s="5"/>
      <c r="M55" s="5"/>
      <c r="N55" s="5"/>
      <c r="O55" s="5"/>
      <c r="P55" s="5"/>
      <c r="Q55" s="5"/>
      <c r="R55" s="5"/>
      <c r="S55" s="5"/>
      <c r="T55" s="5"/>
      <c r="U55" s="5"/>
      <c r="V55" s="5"/>
      <c r="W55" s="5"/>
      <c r="X55" s="5"/>
      <c r="Y55" s="5"/>
      <c r="Z55" s="5"/>
    </row>
    <row r="56" spans="1:26" x14ac:dyDescent="0.2">
      <c r="A56" s="5"/>
      <c r="B56" s="5"/>
      <c r="C56" s="5"/>
      <c r="D56" s="5"/>
      <c r="E56" s="5"/>
      <c r="F56" s="5"/>
      <c r="G56" s="5"/>
      <c r="H56" s="5"/>
      <c r="I56" s="5"/>
      <c r="J56" s="5"/>
      <c r="K56" s="5"/>
      <c r="L56" s="5"/>
      <c r="M56" s="5"/>
      <c r="N56" s="5"/>
      <c r="O56" s="5"/>
      <c r="P56" s="5"/>
      <c r="Q56" s="5"/>
      <c r="R56" s="5"/>
      <c r="S56" s="5"/>
      <c r="T56" s="5"/>
      <c r="U56" s="5"/>
      <c r="V56" s="5"/>
      <c r="W56" s="5"/>
      <c r="X56" s="5"/>
      <c r="Y56" s="5"/>
      <c r="Z56" s="5"/>
    </row>
    <row r="57" spans="1:26" x14ac:dyDescent="0.2">
      <c r="A57" s="5"/>
      <c r="B57" s="5"/>
      <c r="C57" s="5"/>
      <c r="D57" s="5"/>
      <c r="E57" s="5"/>
      <c r="F57" s="5"/>
      <c r="G57" s="5"/>
      <c r="H57" s="5"/>
      <c r="I57" s="5"/>
      <c r="J57" s="5"/>
      <c r="K57" s="5"/>
      <c r="L57" s="5"/>
      <c r="M57" s="5"/>
      <c r="N57" s="5"/>
      <c r="O57" s="5"/>
      <c r="P57" s="5"/>
      <c r="Q57" s="5"/>
      <c r="R57" s="5"/>
      <c r="S57" s="5"/>
      <c r="T57" s="5"/>
      <c r="U57" s="5"/>
      <c r="V57" s="5"/>
      <c r="W57" s="5"/>
      <c r="X57" s="5"/>
      <c r="Y57" s="5"/>
      <c r="Z57" s="5"/>
    </row>
    <row r="58" spans="1:26" x14ac:dyDescent="0.2">
      <c r="A58" s="5"/>
      <c r="B58" s="5"/>
      <c r="C58" s="5"/>
      <c r="D58" s="5"/>
      <c r="E58" s="5"/>
      <c r="F58" s="5"/>
      <c r="G58" s="5"/>
      <c r="H58" s="5"/>
      <c r="I58" s="5"/>
      <c r="J58" s="5"/>
      <c r="K58" s="5"/>
      <c r="L58" s="5"/>
      <c r="M58" s="5"/>
      <c r="N58" s="5"/>
      <c r="O58" s="5"/>
      <c r="P58" s="5"/>
      <c r="Q58" s="5"/>
      <c r="R58" s="5"/>
      <c r="S58" s="5"/>
      <c r="T58" s="5"/>
      <c r="U58" s="5"/>
      <c r="V58" s="5"/>
      <c r="W58" s="5"/>
      <c r="X58" s="5"/>
      <c r="Y58" s="5"/>
      <c r="Z58" s="5"/>
    </row>
    <row r="59" spans="1:26" x14ac:dyDescent="0.2">
      <c r="A59" s="5"/>
      <c r="B59" s="5"/>
      <c r="C59" s="5"/>
      <c r="D59" s="5"/>
      <c r="E59" s="5"/>
      <c r="F59" s="5"/>
      <c r="G59" s="5"/>
      <c r="H59" s="5"/>
      <c r="I59" s="5"/>
      <c r="J59" s="5"/>
      <c r="K59" s="5"/>
      <c r="L59" s="5"/>
      <c r="M59" s="5"/>
      <c r="N59" s="5"/>
      <c r="O59" s="5"/>
      <c r="P59" s="5"/>
      <c r="Q59" s="5"/>
      <c r="R59" s="5"/>
      <c r="S59" s="5"/>
      <c r="T59" s="5"/>
      <c r="U59" s="5"/>
      <c r="V59" s="5"/>
      <c r="W59" s="5"/>
      <c r="X59" s="5"/>
      <c r="Y59" s="5"/>
      <c r="Z59" s="5"/>
    </row>
    <row r="60" spans="1:26" x14ac:dyDescent="0.2">
      <c r="A60" s="5"/>
      <c r="B60" s="5"/>
      <c r="C60" s="5"/>
      <c r="D60" s="5"/>
      <c r="E60" s="5"/>
      <c r="F60" s="5"/>
      <c r="G60" s="5"/>
      <c r="H60" s="5"/>
      <c r="I60" s="5"/>
      <c r="J60" s="5"/>
      <c r="K60" s="5"/>
      <c r="L60" s="5"/>
      <c r="M60" s="5"/>
      <c r="N60" s="5"/>
      <c r="O60" s="5"/>
      <c r="P60" s="5"/>
      <c r="Q60" s="5"/>
      <c r="R60" s="5"/>
      <c r="S60" s="5"/>
      <c r="T60" s="5"/>
      <c r="U60" s="5"/>
      <c r="V60" s="5"/>
      <c r="W60" s="5"/>
      <c r="X60" s="5"/>
      <c r="Y60" s="5"/>
      <c r="Z60" s="5"/>
    </row>
    <row r="61" spans="1:26" x14ac:dyDescent="0.2">
      <c r="A61" s="5"/>
      <c r="B61" s="5"/>
      <c r="C61" s="5"/>
      <c r="D61" s="5"/>
      <c r="E61" s="5"/>
      <c r="F61" s="5"/>
      <c r="G61" s="5"/>
      <c r="H61" s="5"/>
      <c r="I61" s="5"/>
      <c r="J61" s="5"/>
      <c r="K61" s="5"/>
      <c r="L61" s="5"/>
      <c r="M61" s="5"/>
      <c r="N61" s="5"/>
      <c r="O61" s="5"/>
      <c r="P61" s="5"/>
      <c r="Q61" s="5"/>
      <c r="R61" s="5"/>
      <c r="S61" s="5"/>
      <c r="T61" s="5"/>
      <c r="U61" s="5"/>
      <c r="V61" s="5"/>
      <c r="W61" s="5"/>
      <c r="X61" s="5"/>
      <c r="Y61" s="5"/>
      <c r="Z61" s="5"/>
    </row>
    <row r="62" spans="1:26" x14ac:dyDescent="0.2">
      <c r="B62" s="5"/>
      <c r="C62" s="5"/>
      <c r="D62" s="5"/>
      <c r="E62" s="5"/>
      <c r="F62" s="5"/>
      <c r="G62" s="5"/>
      <c r="H62" s="5"/>
      <c r="I62" s="5"/>
      <c r="J62" s="5"/>
      <c r="K62" s="5"/>
    </row>
  </sheetData>
  <sheetProtection algorithmName="SHA-512" hashValue="98WZ5fTPBqKS+7nvQrU6S1ahSAtkFK4QpyyrfQUg09Yo/2eJdBRfUAPSt11/U5bm3FYaDBEtxIlp54YX9o8rpg==" saltValue="SaSe2ViRsgZEkZY1B5OlWQ==" spinCount="100000" sheet="1" selectLockedCells="1"/>
  <mergeCells count="14">
    <mergeCell ref="J43:M43"/>
    <mergeCell ref="H25:J25"/>
    <mergeCell ref="B42:K42"/>
    <mergeCell ref="D36:F36"/>
    <mergeCell ref="C3:J3"/>
    <mergeCell ref="H22:J22"/>
    <mergeCell ref="H24:J24"/>
    <mergeCell ref="H40:J40"/>
    <mergeCell ref="H38:J38"/>
    <mergeCell ref="H30:J30"/>
    <mergeCell ref="H26:J26"/>
    <mergeCell ref="H32:J32"/>
    <mergeCell ref="I36:J36"/>
    <mergeCell ref="G36:H36"/>
  </mergeCells>
  <phoneticPr fontId="6" type="noConversion"/>
  <printOptions horizontalCentered="1"/>
  <pageMargins left="0.25" right="0.25" top="0.5" bottom="0.5" header="0" footer="0"/>
  <pageSetup scale="110" fitToWidth="0" orientation="portrait" verticalDpi="4294967293" r:id="rId1"/>
  <headerFooter alignWithMargins="0"/>
  <drawing r:id="rId2"/>
  <legacyDrawing r:id="rId3"/>
  <oleObjects>
    <mc:AlternateContent xmlns:mc="http://schemas.openxmlformats.org/markup-compatibility/2006">
      <mc:Choice Requires="x14">
        <oleObject progId="Visio.Drawing.6" shapeId="1043" r:id="rId4">
          <objectPr defaultSize="0" autoPict="0" r:id="rId5">
            <anchor moveWithCells="1">
              <from>
                <xdr:col>2</xdr:col>
                <xdr:colOff>638175</xdr:colOff>
                <xdr:row>4</xdr:row>
                <xdr:rowOff>19050</xdr:rowOff>
              </from>
              <to>
                <xdr:col>8</xdr:col>
                <xdr:colOff>323850</xdr:colOff>
                <xdr:row>19</xdr:row>
                <xdr:rowOff>9525</xdr:rowOff>
              </to>
            </anchor>
          </objectPr>
        </oleObject>
      </mc:Choice>
      <mc:Fallback>
        <oleObject progId="Visio.Drawing.6" shapeId="1043" r:id="rId4"/>
      </mc:Fallback>
    </mc:AlternateContent>
  </oleObjects>
  <extLst>
    <ext xmlns:x14="http://schemas.microsoft.com/office/spreadsheetml/2009/9/main" uri="{CCE6A557-97BC-4b89-ADB6-D9C93CAAB3DF}">
      <x14:dataValidations xmlns:xm="http://schemas.microsoft.com/office/excel/2006/main" count="1">
        <x14:dataValidation type="list" allowBlank="1" showInputMessage="1" showErrorMessage="1" xr:uid="{67513D01-5819-4C08-8A9D-AB23861CF178}">
          <x14:formula1>
            <xm:f>Rectangle!$L$5:$L$14</xm:f>
          </x14:formula1>
          <xm:sqref>D36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8f06878-cdff-41f4-9d78-5b5e9a02a936">
      <Terms xmlns="http://schemas.microsoft.com/office/infopath/2007/PartnerControls"/>
    </lcf76f155ced4ddcb4097134ff3c332f>
    <TaxCatchAll xmlns="023bbbd1-4a46-4d46-8cf2-07378053875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FC9959FC58FDE449A6C4B530C449FCC" ma:contentTypeVersion="19" ma:contentTypeDescription="Create a new document." ma:contentTypeScope="" ma:versionID="d4401addebf4d065edfd872dc9dac835">
  <xsd:schema xmlns:xsd="http://www.w3.org/2001/XMLSchema" xmlns:xs="http://www.w3.org/2001/XMLSchema" xmlns:p="http://schemas.microsoft.com/office/2006/metadata/properties" xmlns:ns2="98f06878-cdff-41f4-9d78-5b5e9a02a936" xmlns:ns3="023bbbd1-4a46-4d46-8cf2-07378053875f" targetNamespace="http://schemas.microsoft.com/office/2006/metadata/properties" ma:root="true" ma:fieldsID="d7f1fe7c279c3c8532794e5bf4d10ed7" ns2:_="" ns3:_="">
    <xsd:import namespace="98f06878-cdff-41f4-9d78-5b5e9a02a936"/>
    <xsd:import namespace="023bbbd1-4a46-4d46-8cf2-07378053875f"/>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f06878-cdff-41f4-9d78-5b5e9a02a936"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744ba4a-2465-4bd3-91fc-6ac5e29207c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23bbbd1-4a46-4d46-8cf2-07378053875f"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element name="TaxCatchAll" ma:index="23" nillable="true" ma:displayName="Taxonomy Catch All Column" ma:hidden="true" ma:list="{c9890a6c-8db0-401b-a2ce-e7a50f1f286c}" ma:internalName="TaxCatchAll" ma:showField="CatchAllData" ma:web="023bbbd1-4a46-4d46-8cf2-07378053875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BC49EF2-CA7A-48D8-B524-2A6B57F967C7}">
  <ds:schemaRefs>
    <ds:schemaRef ds:uri="http://schemas.microsoft.com/sharepoint/v3/contenttype/forms"/>
  </ds:schemaRefs>
</ds:datastoreItem>
</file>

<file path=customXml/itemProps2.xml><?xml version="1.0" encoding="utf-8"?>
<ds:datastoreItem xmlns:ds="http://schemas.openxmlformats.org/officeDocument/2006/customXml" ds:itemID="{FA49860F-C01B-46D3-9828-81212D6D5848}">
  <ds:schemaRefs>
    <ds:schemaRef ds:uri="http://schemas.microsoft.com/office/2006/documentManagement/types"/>
    <ds:schemaRef ds:uri="http://schemas.openxmlformats.org/package/2006/metadata/core-properties"/>
    <ds:schemaRef ds:uri="http://schemas.microsoft.com/office/2006/metadata/properties"/>
    <ds:schemaRef ds:uri="http://purl.org/dc/elements/1.1/"/>
    <ds:schemaRef ds:uri="023bbbd1-4a46-4d46-8cf2-07378053875f"/>
    <ds:schemaRef ds:uri="98f06878-cdff-41f4-9d78-5b5e9a02a936"/>
    <ds:schemaRef ds:uri="http://purl.org/dc/terms/"/>
    <ds:schemaRef ds:uri="http://www.w3.org/XML/1998/namespace"/>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FAFC258B-010D-41BD-931F-958CE991C2ED}"/>
</file>

<file path=docMetadata/LabelInfo.xml><?xml version="1.0" encoding="utf-8"?>
<clbl:labelList xmlns:clbl="http://schemas.microsoft.com/office/2020/mipLabelMetadata">
  <clbl:label id="{7fa3ed9f-fff9-4884-a6e2-8dd98886b775}" enabled="0" method="" siteId="{7fa3ed9f-fff9-4884-a6e2-8dd98886b775}"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Rectangle</vt:lpstr>
      <vt:lpstr>Circle</vt:lpstr>
      <vt:lpstr>Circle!Print_Area</vt:lpstr>
      <vt:lpstr>Rectangle!Print_Area</vt:lpstr>
    </vt:vector>
  </TitlesOfParts>
  <Company>CHEMICAL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Kuly</dc:creator>
  <cp:lastModifiedBy>Matthews-Ewald, Christopher</cp:lastModifiedBy>
  <cp:lastPrinted>2021-06-10T13:42:59Z</cp:lastPrinted>
  <dcterms:created xsi:type="dcterms:W3CDTF">2003-04-24T19:31:14Z</dcterms:created>
  <dcterms:modified xsi:type="dcterms:W3CDTF">2025-09-24T14:53:28Z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0x0101002FC9959FC58FDE449A6C4B530C449FCC</vt:lpwstr>
  </property>
  <property fmtid="{D5CDD505-2E9C-101B-9397-08002B2CF9AE}" pid="3" name="MediaServiceImageTags">
    <vt:lpwstr/>
  </property>
</Properties>
</file>